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xr:revisionPtr revIDLastSave="0" documentId="11_DD05EA687D2512734C257BA434C6495F93F8823A" xr6:coauthVersionLast="47" xr6:coauthVersionMax="47" xr10:uidLastSave="{00000000-0000-0000-0000-000000000000}"/>
  <bookViews>
    <workbookView xWindow="0" yWindow="0" windowWidth="20490" windowHeight="7905" xr2:uid="{00000000-000D-0000-FFFF-FFFF00000000}"/>
  </bookViews>
  <sheets>
    <sheet name="MGR 2022_2024" sheetId="1" r:id="rId1"/>
  </sheets>
  <definedNames>
    <definedName name="_xlnm._FilterDatabase" localSheetId="0" hidden="1">'MGR 2022_2024'!$V$1:$V$3</definedName>
    <definedName name="_xlnm.Print_Area" localSheetId="0">'MGR 2022_2024'!$A$1:$BL$178</definedName>
  </definedNames>
  <calcPr calcId="145621"/>
</workbook>
</file>

<file path=xl/calcChain.xml><?xml version="1.0" encoding="utf-8"?>
<calcChain xmlns="http://schemas.openxmlformats.org/spreadsheetml/2006/main">
  <c r="BS97" i="1" l="1"/>
  <c r="BS98" i="1"/>
  <c r="BS99" i="1"/>
  <c r="BS100" i="1"/>
  <c r="BS101" i="1"/>
  <c r="BR97" i="1"/>
  <c r="BR98" i="1"/>
  <c r="BR99" i="1"/>
  <c r="BR100" i="1"/>
  <c r="BR101" i="1"/>
  <c r="BS150" i="1" l="1"/>
  <c r="BS151" i="1"/>
  <c r="BS152" i="1"/>
  <c r="BS153" i="1"/>
  <c r="BS154" i="1"/>
  <c r="BR150" i="1"/>
  <c r="BR151" i="1"/>
  <c r="BR152" i="1"/>
  <c r="BR153" i="1"/>
  <c r="BR154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O130" i="1"/>
  <c r="BO147" i="1"/>
  <c r="BO148" i="1"/>
  <c r="BO149" i="1"/>
  <c r="BO150" i="1"/>
  <c r="BO151" i="1"/>
  <c r="BO152" i="1"/>
  <c r="BO153" i="1"/>
  <c r="BO154" i="1"/>
  <c r="BO155" i="1"/>
  <c r="BO156" i="1"/>
  <c r="BO157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I58" i="1" l="1"/>
  <c r="J58" i="1"/>
  <c r="K58" i="1"/>
  <c r="BO58" i="1"/>
  <c r="L58" i="1"/>
  <c r="M58" i="1"/>
  <c r="N58" i="1"/>
  <c r="I59" i="1"/>
  <c r="J59" i="1"/>
  <c r="K59" i="1"/>
  <c r="L59" i="1"/>
  <c r="M59" i="1"/>
  <c r="N59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AR159" i="1"/>
  <c r="AS159" i="1"/>
  <c r="AT159" i="1"/>
  <c r="AU159" i="1"/>
  <c r="AU162" i="1" s="1"/>
  <c r="AV159" i="1"/>
  <c r="AW159" i="1"/>
  <c r="AX159" i="1"/>
  <c r="AY159" i="1"/>
  <c r="AY162" i="1" s="1"/>
  <c r="AZ159" i="1"/>
  <c r="BA159" i="1"/>
  <c r="BB159" i="1"/>
  <c r="BC159" i="1"/>
  <c r="BC162" i="1" s="1"/>
  <c r="BD159" i="1"/>
  <c r="BE159" i="1"/>
  <c r="BL159" i="1"/>
  <c r="BK159" i="1"/>
  <c r="BJ159" i="1"/>
  <c r="BI159" i="1"/>
  <c r="BH159" i="1"/>
  <c r="BG159" i="1"/>
  <c r="BF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BM158" i="1"/>
  <c r="N158" i="1"/>
  <c r="M158" i="1"/>
  <c r="L158" i="1"/>
  <c r="K158" i="1"/>
  <c r="J158" i="1"/>
  <c r="I158" i="1"/>
  <c r="BM157" i="1"/>
  <c r="N157" i="1"/>
  <c r="M157" i="1"/>
  <c r="L157" i="1"/>
  <c r="K157" i="1"/>
  <c r="J157" i="1"/>
  <c r="I157" i="1"/>
  <c r="BM156" i="1"/>
  <c r="N156" i="1"/>
  <c r="M156" i="1"/>
  <c r="L156" i="1"/>
  <c r="K156" i="1"/>
  <c r="J156" i="1"/>
  <c r="I156" i="1"/>
  <c r="BM155" i="1"/>
  <c r="N155" i="1"/>
  <c r="M155" i="1"/>
  <c r="L155" i="1"/>
  <c r="K155" i="1"/>
  <c r="J155" i="1"/>
  <c r="I155" i="1"/>
  <c r="BM149" i="1"/>
  <c r="N149" i="1"/>
  <c r="M149" i="1"/>
  <c r="L149" i="1"/>
  <c r="K149" i="1"/>
  <c r="J149" i="1"/>
  <c r="I149" i="1"/>
  <c r="BM148" i="1"/>
  <c r="N148" i="1"/>
  <c r="M148" i="1"/>
  <c r="L148" i="1"/>
  <c r="K148" i="1"/>
  <c r="J148" i="1"/>
  <c r="I148" i="1"/>
  <c r="BM147" i="1"/>
  <c r="N147" i="1"/>
  <c r="M147" i="1"/>
  <c r="L147" i="1"/>
  <c r="K147" i="1"/>
  <c r="J147" i="1"/>
  <c r="I147" i="1"/>
  <c r="N146" i="1"/>
  <c r="BP146" i="1" s="1"/>
  <c r="M146" i="1"/>
  <c r="L146" i="1"/>
  <c r="K146" i="1"/>
  <c r="J146" i="1"/>
  <c r="I146" i="1"/>
  <c r="N145" i="1"/>
  <c r="M145" i="1"/>
  <c r="L145" i="1"/>
  <c r="K145" i="1"/>
  <c r="J145" i="1"/>
  <c r="I145" i="1"/>
  <c r="N144" i="1"/>
  <c r="M144" i="1"/>
  <c r="L144" i="1"/>
  <c r="K144" i="1"/>
  <c r="J144" i="1"/>
  <c r="I144" i="1"/>
  <c r="N143" i="1"/>
  <c r="M143" i="1"/>
  <c r="L143" i="1"/>
  <c r="K143" i="1"/>
  <c r="J143" i="1"/>
  <c r="I143" i="1"/>
  <c r="N142" i="1"/>
  <c r="M142" i="1"/>
  <c r="L142" i="1"/>
  <c r="K142" i="1"/>
  <c r="J142" i="1"/>
  <c r="I142" i="1"/>
  <c r="N141" i="1"/>
  <c r="M141" i="1"/>
  <c r="L141" i="1"/>
  <c r="K141" i="1"/>
  <c r="J141" i="1"/>
  <c r="I141" i="1"/>
  <c r="N140" i="1"/>
  <c r="M140" i="1"/>
  <c r="L140" i="1"/>
  <c r="K140" i="1"/>
  <c r="J140" i="1"/>
  <c r="I140" i="1"/>
  <c r="N139" i="1"/>
  <c r="M139" i="1"/>
  <c r="L139" i="1"/>
  <c r="K139" i="1"/>
  <c r="J139" i="1"/>
  <c r="I139" i="1"/>
  <c r="N138" i="1"/>
  <c r="M138" i="1"/>
  <c r="L138" i="1"/>
  <c r="K138" i="1"/>
  <c r="J138" i="1"/>
  <c r="I138" i="1"/>
  <c r="N137" i="1"/>
  <c r="BP137" i="1" s="1"/>
  <c r="M137" i="1"/>
  <c r="L137" i="1"/>
  <c r="K137" i="1"/>
  <c r="J137" i="1"/>
  <c r="I137" i="1"/>
  <c r="N136" i="1"/>
  <c r="M136" i="1"/>
  <c r="L136" i="1"/>
  <c r="K136" i="1"/>
  <c r="J136" i="1"/>
  <c r="I136" i="1"/>
  <c r="N135" i="1"/>
  <c r="BP135" i="1" s="1"/>
  <c r="M135" i="1"/>
  <c r="L135" i="1"/>
  <c r="K135" i="1"/>
  <c r="J135" i="1"/>
  <c r="I135" i="1"/>
  <c r="N134" i="1"/>
  <c r="M134" i="1"/>
  <c r="L134" i="1"/>
  <c r="K134" i="1"/>
  <c r="J134" i="1"/>
  <c r="I134" i="1"/>
  <c r="N133" i="1"/>
  <c r="M133" i="1"/>
  <c r="L133" i="1"/>
  <c r="K133" i="1"/>
  <c r="J133" i="1"/>
  <c r="I133" i="1"/>
  <c r="N132" i="1"/>
  <c r="M132" i="1"/>
  <c r="L132" i="1"/>
  <c r="K132" i="1"/>
  <c r="J132" i="1"/>
  <c r="I132" i="1"/>
  <c r="N131" i="1"/>
  <c r="M131" i="1"/>
  <c r="L131" i="1"/>
  <c r="K131" i="1"/>
  <c r="J131" i="1"/>
  <c r="I131" i="1"/>
  <c r="N130" i="1"/>
  <c r="M130" i="1"/>
  <c r="L130" i="1"/>
  <c r="K130" i="1"/>
  <c r="J130" i="1"/>
  <c r="I130" i="1"/>
  <c r="BQ129" i="1"/>
  <c r="BN129" i="1"/>
  <c r="N129" i="1"/>
  <c r="BM129" i="1" s="1"/>
  <c r="M129" i="1"/>
  <c r="L129" i="1"/>
  <c r="K129" i="1"/>
  <c r="J129" i="1"/>
  <c r="I129" i="1"/>
  <c r="BL105" i="1"/>
  <c r="BK105" i="1"/>
  <c r="BJ105" i="1"/>
  <c r="BI105" i="1"/>
  <c r="BH105" i="1"/>
  <c r="BG105" i="1"/>
  <c r="BF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T105" i="1"/>
  <c r="BL62" i="1"/>
  <c r="BK62" i="1"/>
  <c r="BJ62" i="1"/>
  <c r="BI62" i="1"/>
  <c r="BH62" i="1"/>
  <c r="BG62" i="1"/>
  <c r="BF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S62" i="1"/>
  <c r="M104" i="1"/>
  <c r="BS104" i="1" s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102" i="1"/>
  <c r="M103" i="1"/>
  <c r="M81" i="1"/>
  <c r="M80" i="1"/>
  <c r="M79" i="1"/>
  <c r="M78" i="1"/>
  <c r="M77" i="1"/>
  <c r="M76" i="1"/>
  <c r="M75" i="1"/>
  <c r="M74" i="1"/>
  <c r="M73" i="1"/>
  <c r="M72" i="1"/>
  <c r="M71" i="1"/>
  <c r="M70" i="1"/>
  <c r="T62" i="1"/>
  <c r="I13" i="1"/>
  <c r="J13" i="1"/>
  <c r="K13" i="1"/>
  <c r="L13" i="1"/>
  <c r="M13" i="1"/>
  <c r="N13" i="1"/>
  <c r="BM13" i="1" s="1"/>
  <c r="I14" i="1"/>
  <c r="J14" i="1"/>
  <c r="K14" i="1"/>
  <c r="L14" i="1"/>
  <c r="M14" i="1"/>
  <c r="N14" i="1"/>
  <c r="BM14" i="1" s="1"/>
  <c r="I15" i="1"/>
  <c r="J15" i="1"/>
  <c r="K15" i="1"/>
  <c r="L15" i="1"/>
  <c r="M15" i="1"/>
  <c r="N15" i="1"/>
  <c r="BM15" i="1" s="1"/>
  <c r="I16" i="1"/>
  <c r="J16" i="1"/>
  <c r="K16" i="1"/>
  <c r="L16" i="1"/>
  <c r="M16" i="1"/>
  <c r="N16" i="1"/>
  <c r="BM16" i="1" s="1"/>
  <c r="I17" i="1"/>
  <c r="J17" i="1"/>
  <c r="K17" i="1"/>
  <c r="L17" i="1"/>
  <c r="M17" i="1"/>
  <c r="N17" i="1"/>
  <c r="BM17" i="1" s="1"/>
  <c r="I18" i="1"/>
  <c r="J18" i="1"/>
  <c r="K18" i="1"/>
  <c r="L18" i="1"/>
  <c r="M18" i="1"/>
  <c r="N18" i="1"/>
  <c r="BM18" i="1" s="1"/>
  <c r="I19" i="1"/>
  <c r="J19" i="1"/>
  <c r="K19" i="1"/>
  <c r="L19" i="1"/>
  <c r="M19" i="1"/>
  <c r="N19" i="1"/>
  <c r="BM19" i="1" s="1"/>
  <c r="I20" i="1"/>
  <c r="J20" i="1"/>
  <c r="K20" i="1"/>
  <c r="L20" i="1"/>
  <c r="M20" i="1"/>
  <c r="N20" i="1"/>
  <c r="BM20" i="1" s="1"/>
  <c r="I21" i="1"/>
  <c r="J21" i="1"/>
  <c r="K21" i="1"/>
  <c r="L21" i="1"/>
  <c r="M21" i="1"/>
  <c r="N21" i="1"/>
  <c r="BM21" i="1" s="1"/>
  <c r="I22" i="1"/>
  <c r="J22" i="1"/>
  <c r="K22" i="1"/>
  <c r="L22" i="1"/>
  <c r="M22" i="1"/>
  <c r="N22" i="1"/>
  <c r="BM22" i="1" s="1"/>
  <c r="I23" i="1"/>
  <c r="J23" i="1"/>
  <c r="K23" i="1"/>
  <c r="L23" i="1"/>
  <c r="M23" i="1"/>
  <c r="N23" i="1"/>
  <c r="BM23" i="1" s="1"/>
  <c r="I24" i="1"/>
  <c r="J24" i="1"/>
  <c r="K24" i="1"/>
  <c r="L24" i="1"/>
  <c r="M24" i="1"/>
  <c r="N24" i="1"/>
  <c r="BM24" i="1" s="1"/>
  <c r="I25" i="1"/>
  <c r="J25" i="1"/>
  <c r="K25" i="1"/>
  <c r="L25" i="1"/>
  <c r="M25" i="1"/>
  <c r="N25" i="1"/>
  <c r="BM25" i="1" s="1"/>
  <c r="I26" i="1"/>
  <c r="J26" i="1"/>
  <c r="K26" i="1"/>
  <c r="L26" i="1"/>
  <c r="M26" i="1"/>
  <c r="N26" i="1"/>
  <c r="I27" i="1"/>
  <c r="J27" i="1"/>
  <c r="K27" i="1"/>
  <c r="L27" i="1"/>
  <c r="M27" i="1"/>
  <c r="N27" i="1"/>
  <c r="BM27" i="1" s="1"/>
  <c r="I28" i="1"/>
  <c r="J28" i="1"/>
  <c r="K28" i="1"/>
  <c r="L28" i="1"/>
  <c r="M28" i="1"/>
  <c r="N28" i="1"/>
  <c r="BM28" i="1" s="1"/>
  <c r="I29" i="1"/>
  <c r="J29" i="1"/>
  <c r="K29" i="1"/>
  <c r="L29" i="1"/>
  <c r="M29" i="1"/>
  <c r="N29" i="1"/>
  <c r="BM29" i="1" s="1"/>
  <c r="I30" i="1"/>
  <c r="J30" i="1"/>
  <c r="K30" i="1"/>
  <c r="L30" i="1"/>
  <c r="M30" i="1"/>
  <c r="N30" i="1"/>
  <c r="BM30" i="1" s="1"/>
  <c r="I31" i="1"/>
  <c r="L31" i="1"/>
  <c r="M31" i="1"/>
  <c r="N31" i="1"/>
  <c r="BM31" i="1" s="1"/>
  <c r="I32" i="1"/>
  <c r="J32" i="1"/>
  <c r="K32" i="1"/>
  <c r="L32" i="1"/>
  <c r="M32" i="1"/>
  <c r="N32" i="1"/>
  <c r="BM32" i="1" s="1"/>
  <c r="I33" i="1"/>
  <c r="J33" i="1"/>
  <c r="K33" i="1"/>
  <c r="L33" i="1"/>
  <c r="M33" i="1"/>
  <c r="N33" i="1"/>
  <c r="I34" i="1"/>
  <c r="J34" i="1"/>
  <c r="K34" i="1"/>
  <c r="L34" i="1"/>
  <c r="M34" i="1"/>
  <c r="N34" i="1"/>
  <c r="BQ34" i="1" s="1"/>
  <c r="I35" i="1"/>
  <c r="J35" i="1"/>
  <c r="K35" i="1"/>
  <c r="L35" i="1"/>
  <c r="M35" i="1"/>
  <c r="N35" i="1"/>
  <c r="BM35" i="1" s="1"/>
  <c r="I36" i="1"/>
  <c r="J36" i="1"/>
  <c r="K36" i="1"/>
  <c r="L36" i="1"/>
  <c r="M36" i="1"/>
  <c r="N36" i="1"/>
  <c r="BM36" i="1" s="1"/>
  <c r="I37" i="1"/>
  <c r="J37" i="1"/>
  <c r="K37" i="1"/>
  <c r="L37" i="1"/>
  <c r="M37" i="1"/>
  <c r="N37" i="1"/>
  <c r="BM37" i="1" s="1"/>
  <c r="I38" i="1"/>
  <c r="J38" i="1"/>
  <c r="K38" i="1"/>
  <c r="L38" i="1"/>
  <c r="M38" i="1"/>
  <c r="N38" i="1"/>
  <c r="I39" i="1"/>
  <c r="J39" i="1"/>
  <c r="K39" i="1"/>
  <c r="L39" i="1"/>
  <c r="M39" i="1"/>
  <c r="N39" i="1"/>
  <c r="I40" i="1"/>
  <c r="J40" i="1"/>
  <c r="K40" i="1"/>
  <c r="L40" i="1"/>
  <c r="M40" i="1"/>
  <c r="N40" i="1"/>
  <c r="I41" i="1"/>
  <c r="J41" i="1"/>
  <c r="K41" i="1"/>
  <c r="L41" i="1"/>
  <c r="M41" i="1"/>
  <c r="N41" i="1"/>
  <c r="I42" i="1"/>
  <c r="J42" i="1"/>
  <c r="K42" i="1"/>
  <c r="L42" i="1"/>
  <c r="M42" i="1"/>
  <c r="N42" i="1"/>
  <c r="I43" i="1"/>
  <c r="J43" i="1"/>
  <c r="K43" i="1"/>
  <c r="L43" i="1"/>
  <c r="M43" i="1"/>
  <c r="N43" i="1"/>
  <c r="I44" i="1"/>
  <c r="J44" i="1"/>
  <c r="K44" i="1"/>
  <c r="L44" i="1"/>
  <c r="M44" i="1"/>
  <c r="N44" i="1"/>
  <c r="I45" i="1"/>
  <c r="J45" i="1"/>
  <c r="K45" i="1"/>
  <c r="L45" i="1"/>
  <c r="M45" i="1"/>
  <c r="N45" i="1"/>
  <c r="I46" i="1"/>
  <c r="J46" i="1"/>
  <c r="K46" i="1"/>
  <c r="L46" i="1"/>
  <c r="M46" i="1"/>
  <c r="N46" i="1"/>
  <c r="I47" i="1"/>
  <c r="J47" i="1"/>
  <c r="K47" i="1"/>
  <c r="L47" i="1"/>
  <c r="M47" i="1"/>
  <c r="N47" i="1"/>
  <c r="I48" i="1"/>
  <c r="J48" i="1"/>
  <c r="K48" i="1"/>
  <c r="L48" i="1"/>
  <c r="M48" i="1"/>
  <c r="N48" i="1"/>
  <c r="I49" i="1"/>
  <c r="J49" i="1"/>
  <c r="K49" i="1"/>
  <c r="L49" i="1"/>
  <c r="M49" i="1"/>
  <c r="N49" i="1"/>
  <c r="I50" i="1"/>
  <c r="J50" i="1"/>
  <c r="K50" i="1"/>
  <c r="L50" i="1"/>
  <c r="M50" i="1"/>
  <c r="N50" i="1"/>
  <c r="I51" i="1"/>
  <c r="J51" i="1"/>
  <c r="K51" i="1"/>
  <c r="L51" i="1"/>
  <c r="M51" i="1"/>
  <c r="N51" i="1"/>
  <c r="I52" i="1"/>
  <c r="J52" i="1"/>
  <c r="K52" i="1"/>
  <c r="L52" i="1"/>
  <c r="M52" i="1"/>
  <c r="N52" i="1"/>
  <c r="I53" i="1"/>
  <c r="J53" i="1"/>
  <c r="K53" i="1"/>
  <c r="L53" i="1"/>
  <c r="M53" i="1"/>
  <c r="N53" i="1"/>
  <c r="I54" i="1"/>
  <c r="J54" i="1"/>
  <c r="K54" i="1"/>
  <c r="L54" i="1"/>
  <c r="M54" i="1"/>
  <c r="N54" i="1"/>
  <c r="I55" i="1"/>
  <c r="J55" i="1"/>
  <c r="K55" i="1"/>
  <c r="L55" i="1"/>
  <c r="M55" i="1"/>
  <c r="N55" i="1"/>
  <c r="I56" i="1"/>
  <c r="J56" i="1"/>
  <c r="K56" i="1"/>
  <c r="L56" i="1"/>
  <c r="M56" i="1"/>
  <c r="N56" i="1"/>
  <c r="I57" i="1"/>
  <c r="J57" i="1"/>
  <c r="K57" i="1"/>
  <c r="L57" i="1"/>
  <c r="M57" i="1"/>
  <c r="N57" i="1"/>
  <c r="BP59" i="1"/>
  <c r="I60" i="1"/>
  <c r="J60" i="1"/>
  <c r="K60" i="1"/>
  <c r="L60" i="1"/>
  <c r="M60" i="1"/>
  <c r="N60" i="1"/>
  <c r="I61" i="1"/>
  <c r="J61" i="1"/>
  <c r="K61" i="1"/>
  <c r="L61" i="1"/>
  <c r="M61" i="1"/>
  <c r="BS61" i="1" s="1"/>
  <c r="N61" i="1"/>
  <c r="N12" i="1"/>
  <c r="BQ12" i="1" s="1"/>
  <c r="M12" i="1"/>
  <c r="J12" i="1"/>
  <c r="K12" i="1"/>
  <c r="L12" i="1"/>
  <c r="I12" i="1"/>
  <c r="BM12" i="1"/>
  <c r="BN12" i="1"/>
  <c r="BP12" i="1"/>
  <c r="BN13" i="1"/>
  <c r="BP13" i="1"/>
  <c r="BQ13" i="1"/>
  <c r="BN14" i="1"/>
  <c r="BO14" i="1"/>
  <c r="BP14" i="1"/>
  <c r="BQ14" i="1"/>
  <c r="A13" i="1"/>
  <c r="A14" i="1" s="1"/>
  <c r="N71" i="1"/>
  <c r="N72" i="1"/>
  <c r="N73" i="1"/>
  <c r="BM73" i="1" s="1"/>
  <c r="N74" i="1"/>
  <c r="N75" i="1"/>
  <c r="N76" i="1"/>
  <c r="BP76" i="1" s="1"/>
  <c r="N77" i="1"/>
  <c r="BM77" i="1" s="1"/>
  <c r="N78" i="1"/>
  <c r="BP78" i="1" s="1"/>
  <c r="N79" i="1"/>
  <c r="N80" i="1"/>
  <c r="N81" i="1"/>
  <c r="BM81" i="1" s="1"/>
  <c r="N82" i="1"/>
  <c r="BP82" i="1" s="1"/>
  <c r="N83" i="1"/>
  <c r="BM83" i="1" s="1"/>
  <c r="N84" i="1"/>
  <c r="BM84" i="1" s="1"/>
  <c r="N85" i="1"/>
  <c r="BP85" i="1" s="1"/>
  <c r="N86" i="1"/>
  <c r="BM86" i="1" s="1"/>
  <c r="N87" i="1"/>
  <c r="N88" i="1"/>
  <c r="N89" i="1"/>
  <c r="N90" i="1"/>
  <c r="N91" i="1"/>
  <c r="N92" i="1"/>
  <c r="N93" i="1"/>
  <c r="N94" i="1"/>
  <c r="N95" i="1"/>
  <c r="N96" i="1"/>
  <c r="N102" i="1"/>
  <c r="N103" i="1"/>
  <c r="N104" i="1"/>
  <c r="N70" i="1"/>
  <c r="BP70" i="1" s="1"/>
  <c r="BQ59" i="1"/>
  <c r="R62" i="1"/>
  <c r="Q62" i="1"/>
  <c r="P62" i="1"/>
  <c r="BQ90" i="1"/>
  <c r="BP90" i="1"/>
  <c r="BO90" i="1"/>
  <c r="BN90" i="1"/>
  <c r="BM90" i="1"/>
  <c r="L90" i="1"/>
  <c r="K90" i="1"/>
  <c r="J90" i="1"/>
  <c r="I90" i="1"/>
  <c r="BQ89" i="1"/>
  <c r="BP89" i="1"/>
  <c r="BO89" i="1"/>
  <c r="BN89" i="1"/>
  <c r="BM89" i="1"/>
  <c r="L89" i="1"/>
  <c r="K89" i="1"/>
  <c r="J89" i="1"/>
  <c r="I89" i="1"/>
  <c r="BQ88" i="1"/>
  <c r="BP88" i="1"/>
  <c r="BO88" i="1"/>
  <c r="BN88" i="1"/>
  <c r="BM88" i="1"/>
  <c r="L88" i="1"/>
  <c r="K88" i="1"/>
  <c r="J88" i="1"/>
  <c r="I88" i="1"/>
  <c r="BQ87" i="1"/>
  <c r="BN87" i="1"/>
  <c r="L87" i="1"/>
  <c r="K87" i="1"/>
  <c r="J87" i="1"/>
  <c r="I87" i="1"/>
  <c r="BQ86" i="1"/>
  <c r="BN86" i="1"/>
  <c r="L86" i="1"/>
  <c r="K86" i="1"/>
  <c r="J86" i="1"/>
  <c r="I86" i="1"/>
  <c r="BQ85" i="1"/>
  <c r="BN85" i="1"/>
  <c r="L85" i="1"/>
  <c r="K85" i="1"/>
  <c r="J85" i="1"/>
  <c r="I85" i="1"/>
  <c r="BQ84" i="1"/>
  <c r="BN84" i="1"/>
  <c r="L84" i="1"/>
  <c r="K84" i="1"/>
  <c r="J84" i="1"/>
  <c r="I84" i="1"/>
  <c r="BQ83" i="1"/>
  <c r="BN83" i="1"/>
  <c r="L83" i="1"/>
  <c r="K83" i="1"/>
  <c r="J83" i="1"/>
  <c r="I83" i="1"/>
  <c r="BQ81" i="1"/>
  <c r="BN81" i="1"/>
  <c r="L81" i="1"/>
  <c r="K81" i="1"/>
  <c r="J81" i="1"/>
  <c r="I81" i="1"/>
  <c r="BQ80" i="1"/>
  <c r="BN80" i="1"/>
  <c r="L80" i="1"/>
  <c r="K80" i="1"/>
  <c r="J80" i="1"/>
  <c r="I80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5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60" i="1"/>
  <c r="BQ61" i="1"/>
  <c r="BP15" i="1"/>
  <c r="BP16" i="1"/>
  <c r="BP17" i="1"/>
  <c r="BP18" i="1"/>
  <c r="BP19" i="1"/>
  <c r="BP20" i="1"/>
  <c r="BP21" i="1"/>
  <c r="BP23" i="1"/>
  <c r="BP24" i="1"/>
  <c r="BP25" i="1"/>
  <c r="BP26" i="1"/>
  <c r="BP27" i="1"/>
  <c r="BP28" i="1"/>
  <c r="BP29" i="1"/>
  <c r="BP30" i="1"/>
  <c r="BP31" i="1"/>
  <c r="BP32" i="1"/>
  <c r="BP34" i="1"/>
  <c r="BP35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60" i="1"/>
  <c r="BP61" i="1"/>
  <c r="BM59" i="1"/>
  <c r="BM26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60" i="1"/>
  <c r="BM61" i="1"/>
  <c r="U62" i="1"/>
  <c r="I72" i="1"/>
  <c r="J72" i="1"/>
  <c r="K72" i="1"/>
  <c r="L72" i="1"/>
  <c r="I73" i="1"/>
  <c r="J73" i="1"/>
  <c r="K73" i="1"/>
  <c r="BO73" i="1" s="1"/>
  <c r="L73" i="1"/>
  <c r="I74" i="1"/>
  <c r="J74" i="1"/>
  <c r="K74" i="1"/>
  <c r="L74" i="1"/>
  <c r="I75" i="1"/>
  <c r="J75" i="1"/>
  <c r="K75" i="1"/>
  <c r="L75" i="1"/>
  <c r="I76" i="1"/>
  <c r="J76" i="1"/>
  <c r="K76" i="1"/>
  <c r="L76" i="1"/>
  <c r="I77" i="1"/>
  <c r="J77" i="1"/>
  <c r="K77" i="1"/>
  <c r="L77" i="1"/>
  <c r="I78" i="1"/>
  <c r="J78" i="1"/>
  <c r="K78" i="1"/>
  <c r="L78" i="1"/>
  <c r="I79" i="1"/>
  <c r="J79" i="1"/>
  <c r="K79" i="1"/>
  <c r="L79" i="1"/>
  <c r="I82" i="1"/>
  <c r="J82" i="1"/>
  <c r="K82" i="1"/>
  <c r="L82" i="1"/>
  <c r="I91" i="1"/>
  <c r="J91" i="1"/>
  <c r="K91" i="1"/>
  <c r="L91" i="1"/>
  <c r="I92" i="1"/>
  <c r="J92" i="1"/>
  <c r="K92" i="1"/>
  <c r="L92" i="1"/>
  <c r="I93" i="1"/>
  <c r="J93" i="1"/>
  <c r="K93" i="1"/>
  <c r="L93" i="1"/>
  <c r="I94" i="1"/>
  <c r="J94" i="1"/>
  <c r="K94" i="1"/>
  <c r="L94" i="1"/>
  <c r="I95" i="1"/>
  <c r="J95" i="1"/>
  <c r="K95" i="1"/>
  <c r="L95" i="1"/>
  <c r="I96" i="1"/>
  <c r="J96" i="1"/>
  <c r="K96" i="1"/>
  <c r="L96" i="1"/>
  <c r="I102" i="1"/>
  <c r="J102" i="1"/>
  <c r="K102" i="1"/>
  <c r="L102" i="1"/>
  <c r="I103" i="1"/>
  <c r="J103" i="1"/>
  <c r="K103" i="1"/>
  <c r="L103" i="1"/>
  <c r="I104" i="1"/>
  <c r="J104" i="1"/>
  <c r="K104" i="1"/>
  <c r="L104" i="1"/>
  <c r="L71" i="1"/>
  <c r="K71" i="1"/>
  <c r="J71" i="1"/>
  <c r="I71" i="1"/>
  <c r="L70" i="1"/>
  <c r="K70" i="1"/>
  <c r="J70" i="1"/>
  <c r="I70" i="1"/>
  <c r="BO15" i="1"/>
  <c r="BO17" i="1"/>
  <c r="BO21" i="1"/>
  <c r="BO25" i="1"/>
  <c r="BO27" i="1"/>
  <c r="BO31" i="1"/>
  <c r="BO32" i="1"/>
  <c r="BO33" i="1"/>
  <c r="BO34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9" i="1"/>
  <c r="BO71" i="1"/>
  <c r="BO76" i="1"/>
  <c r="BO77" i="1"/>
  <c r="BO91" i="1"/>
  <c r="BO92" i="1"/>
  <c r="BO93" i="1"/>
  <c r="BO94" i="1"/>
  <c r="BO95" i="1"/>
  <c r="BO96" i="1"/>
  <c r="BO102" i="1"/>
  <c r="BO103" i="1"/>
  <c r="O62" i="1"/>
  <c r="BQ74" i="1"/>
  <c r="BN74" i="1"/>
  <c r="BQ73" i="1"/>
  <c r="BN73" i="1"/>
  <c r="BQ72" i="1"/>
  <c r="BN72" i="1"/>
  <c r="BQ71" i="1"/>
  <c r="BN71" i="1"/>
  <c r="BQ70" i="1"/>
  <c r="BN70" i="1"/>
  <c r="BM70" i="1"/>
  <c r="BN75" i="1"/>
  <c r="BN76" i="1"/>
  <c r="BN77" i="1"/>
  <c r="BN78" i="1"/>
  <c r="BN79" i="1"/>
  <c r="BN82" i="1"/>
  <c r="BN91" i="1"/>
  <c r="BN92" i="1"/>
  <c r="BN93" i="1"/>
  <c r="BN94" i="1"/>
  <c r="BN95" i="1"/>
  <c r="BN96" i="1"/>
  <c r="BN102" i="1"/>
  <c r="BN103" i="1"/>
  <c r="BN10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M91" i="1"/>
  <c r="BM92" i="1"/>
  <c r="BM93" i="1"/>
  <c r="BM94" i="1"/>
  <c r="BM95" i="1"/>
  <c r="BM96" i="1"/>
  <c r="BM102" i="1"/>
  <c r="BM103" i="1"/>
  <c r="BM104" i="1"/>
  <c r="BQ75" i="1"/>
  <c r="BQ76" i="1"/>
  <c r="BQ77" i="1"/>
  <c r="BQ78" i="1"/>
  <c r="BQ79" i="1"/>
  <c r="BQ82" i="1"/>
  <c r="BQ91" i="1"/>
  <c r="BQ92" i="1"/>
  <c r="BQ93" i="1"/>
  <c r="BQ94" i="1"/>
  <c r="BQ95" i="1"/>
  <c r="BQ96" i="1"/>
  <c r="BQ102" i="1"/>
  <c r="BQ103" i="1"/>
  <c r="BQ104" i="1"/>
  <c r="O105" i="1"/>
  <c r="BP91" i="1"/>
  <c r="BP92" i="1"/>
  <c r="BP93" i="1"/>
  <c r="BP94" i="1"/>
  <c r="BP95" i="1"/>
  <c r="BP96" i="1"/>
  <c r="BP102" i="1"/>
  <c r="BP103" i="1"/>
  <c r="BP104" i="1"/>
  <c r="V105" i="1"/>
  <c r="V62" i="1"/>
  <c r="U105" i="1"/>
  <c r="P105" i="1"/>
  <c r="Q105" i="1"/>
  <c r="R105" i="1"/>
  <c r="S105" i="1"/>
  <c r="BH162" i="1"/>
  <c r="BQ58" i="1"/>
  <c r="BP58" i="1"/>
  <c r="BO136" i="1" l="1"/>
  <c r="BO140" i="1"/>
  <c r="BO146" i="1"/>
  <c r="BM146" i="1"/>
  <c r="BM85" i="1"/>
  <c r="AQ108" i="1"/>
  <c r="BP73" i="1"/>
  <c r="BP22" i="1"/>
  <c r="Z162" i="1"/>
  <c r="BL162" i="1"/>
  <c r="BO133" i="1"/>
  <c r="BG162" i="1"/>
  <c r="BP81" i="1"/>
  <c r="BP83" i="1"/>
  <c r="BG108" i="1"/>
  <c r="BO142" i="1"/>
  <c r="H148" i="1"/>
  <c r="BJ162" i="1"/>
  <c r="BM34" i="1"/>
  <c r="BP36" i="1"/>
  <c r="AP108" i="1"/>
  <c r="BC108" i="1"/>
  <c r="AU108" i="1"/>
  <c r="BR89" i="1"/>
  <c r="BS89" i="1"/>
  <c r="H88" i="1"/>
  <c r="BR61" i="1"/>
  <c r="BR56" i="1"/>
  <c r="BS56" i="1"/>
  <c r="BS54" i="1"/>
  <c r="BR54" i="1"/>
  <c r="BR52" i="1"/>
  <c r="BS52" i="1"/>
  <c r="BS50" i="1"/>
  <c r="BR50" i="1"/>
  <c r="BR48" i="1"/>
  <c r="BS48" i="1"/>
  <c r="BS46" i="1"/>
  <c r="BR46" i="1"/>
  <c r="BR44" i="1"/>
  <c r="BS44" i="1"/>
  <c r="BS42" i="1"/>
  <c r="BR42" i="1"/>
  <c r="BR40" i="1"/>
  <c r="BS40" i="1"/>
  <c r="BR103" i="1"/>
  <c r="BS103" i="1"/>
  <c r="BS94" i="1"/>
  <c r="BR94" i="1"/>
  <c r="BS90" i="1"/>
  <c r="BR90" i="1"/>
  <c r="AV108" i="1"/>
  <c r="AX108" i="1"/>
  <c r="BR59" i="1"/>
  <c r="BS59" i="1"/>
  <c r="BR93" i="1"/>
  <c r="BS93" i="1"/>
  <c r="BR104" i="1"/>
  <c r="BS57" i="1"/>
  <c r="BR57" i="1"/>
  <c r="BR55" i="1"/>
  <c r="BS55" i="1"/>
  <c r="BS53" i="1"/>
  <c r="BR53" i="1"/>
  <c r="BR51" i="1"/>
  <c r="BS51" i="1"/>
  <c r="BS49" i="1"/>
  <c r="BR49" i="1"/>
  <c r="BR47" i="1"/>
  <c r="BS47" i="1"/>
  <c r="BS45" i="1"/>
  <c r="BR45" i="1"/>
  <c r="BR43" i="1"/>
  <c r="BS43" i="1"/>
  <c r="BS41" i="1"/>
  <c r="BR41" i="1"/>
  <c r="BR39" i="1"/>
  <c r="BS39" i="1"/>
  <c r="BS96" i="1"/>
  <c r="BR96" i="1"/>
  <c r="BR92" i="1"/>
  <c r="BS92" i="1"/>
  <c r="BR88" i="1"/>
  <c r="BS88" i="1"/>
  <c r="BS58" i="1"/>
  <c r="BR58" i="1"/>
  <c r="BS102" i="1"/>
  <c r="BR102" i="1"/>
  <c r="BO22" i="1"/>
  <c r="BS95" i="1"/>
  <c r="BR95" i="1"/>
  <c r="BR91" i="1"/>
  <c r="BS91" i="1"/>
  <c r="AD108" i="1"/>
  <c r="AH108" i="1"/>
  <c r="BH108" i="1"/>
  <c r="BL108" i="1"/>
  <c r="BO132" i="1"/>
  <c r="BO137" i="1"/>
  <c r="BO139" i="1"/>
  <c r="BO141" i="1"/>
  <c r="BA108" i="1"/>
  <c r="BO144" i="1"/>
  <c r="Q162" i="1"/>
  <c r="AE162" i="1"/>
  <c r="P160" i="1"/>
  <c r="AB162" i="1"/>
  <c r="W63" i="1"/>
  <c r="AK63" i="1"/>
  <c r="AL108" i="1"/>
  <c r="BM38" i="1"/>
  <c r="BM82" i="1"/>
  <c r="BO12" i="1"/>
  <c r="BO61" i="1"/>
  <c r="BO60" i="1"/>
  <c r="BO104" i="1"/>
  <c r="H103" i="1"/>
  <c r="H102" i="1"/>
  <c r="H96" i="1"/>
  <c r="H95" i="1"/>
  <c r="H94" i="1"/>
  <c r="H93" i="1"/>
  <c r="H91" i="1"/>
  <c r="BO82" i="1"/>
  <c r="BO72" i="1"/>
  <c r="BQ36" i="1"/>
  <c r="BP86" i="1"/>
  <c r="H55" i="1"/>
  <c r="H52" i="1"/>
  <c r="H51" i="1"/>
  <c r="H50" i="1"/>
  <c r="H49" i="1"/>
  <c r="H47" i="1"/>
  <c r="H46" i="1"/>
  <c r="H42" i="1"/>
  <c r="H40" i="1"/>
  <c r="H38" i="1"/>
  <c r="BS38" i="1" s="1"/>
  <c r="H24" i="1"/>
  <c r="BS24" i="1" s="1"/>
  <c r="H13" i="1"/>
  <c r="BR13" i="1" s="1"/>
  <c r="H141" i="1"/>
  <c r="BR141" i="1" s="1"/>
  <c r="H146" i="1"/>
  <c r="BS146" i="1" s="1"/>
  <c r="H147" i="1"/>
  <c r="H155" i="1"/>
  <c r="H157" i="1"/>
  <c r="BB162" i="1"/>
  <c r="AX162" i="1"/>
  <c r="AT162" i="1"/>
  <c r="BM132" i="1"/>
  <c r="BP132" i="1"/>
  <c r="H83" i="1"/>
  <c r="BR83" i="1" s="1"/>
  <c r="BO85" i="1"/>
  <c r="BF63" i="1"/>
  <c r="H132" i="1"/>
  <c r="BS132" i="1" s="1"/>
  <c r="BM137" i="1"/>
  <c r="BM139" i="1"/>
  <c r="BP139" i="1"/>
  <c r="BM141" i="1"/>
  <c r="BP141" i="1"/>
  <c r="BM144" i="1"/>
  <c r="BP144" i="1"/>
  <c r="BS149" i="1"/>
  <c r="BR149" i="1"/>
  <c r="BS158" i="1"/>
  <c r="BR158" i="1"/>
  <c r="T162" i="1"/>
  <c r="AF162" i="1"/>
  <c r="AT108" i="1"/>
  <c r="BB108" i="1"/>
  <c r="BE162" i="1"/>
  <c r="BA162" i="1"/>
  <c r="Q108" i="1"/>
  <c r="H90" i="1"/>
  <c r="H57" i="1"/>
  <c r="H54" i="1"/>
  <c r="AN108" i="1"/>
  <c r="BJ108" i="1"/>
  <c r="BM130" i="1"/>
  <c r="BP130" i="1"/>
  <c r="BO131" i="1"/>
  <c r="BM131" i="1"/>
  <c r="BP131" i="1"/>
  <c r="BM133" i="1"/>
  <c r="BP133" i="1"/>
  <c r="BO134" i="1"/>
  <c r="BM134" i="1"/>
  <c r="BP134" i="1"/>
  <c r="BM136" i="1"/>
  <c r="BP136" i="1"/>
  <c r="H145" i="1"/>
  <c r="BR145" i="1" s="1"/>
  <c r="BR148" i="1"/>
  <c r="BS148" i="1"/>
  <c r="H149" i="1"/>
  <c r="BS157" i="1"/>
  <c r="BR157" i="1"/>
  <c r="BO158" i="1"/>
  <c r="AR108" i="1"/>
  <c r="H135" i="1"/>
  <c r="BR135" i="1" s="1"/>
  <c r="BO135" i="1"/>
  <c r="BR155" i="1"/>
  <c r="BS155" i="1"/>
  <c r="H174" i="1"/>
  <c r="H60" i="1"/>
  <c r="BR60" i="1" s="1"/>
  <c r="H45" i="1"/>
  <c r="H41" i="1"/>
  <c r="H39" i="1"/>
  <c r="BO30" i="1"/>
  <c r="H22" i="1"/>
  <c r="BS22" i="1" s="1"/>
  <c r="AC108" i="1"/>
  <c r="AG108" i="1"/>
  <c r="AK108" i="1"/>
  <c r="AO108" i="1"/>
  <c r="BO138" i="1"/>
  <c r="BM138" i="1"/>
  <c r="BP138" i="1"/>
  <c r="H140" i="1"/>
  <c r="BR140" i="1" s="1"/>
  <c r="BM140" i="1"/>
  <c r="BP140" i="1"/>
  <c r="BM142" i="1"/>
  <c r="BP142" i="1"/>
  <c r="BO143" i="1"/>
  <c r="BM143" i="1"/>
  <c r="BP143" i="1"/>
  <c r="BO145" i="1"/>
  <c r="BM145" i="1"/>
  <c r="BP145" i="1"/>
  <c r="BR147" i="1"/>
  <c r="BS147" i="1"/>
  <c r="BR156" i="1"/>
  <c r="BS156" i="1"/>
  <c r="BM87" i="1"/>
  <c r="BP87" i="1"/>
  <c r="BM79" i="1"/>
  <c r="BP79" i="1"/>
  <c r="BM75" i="1"/>
  <c r="BP75" i="1"/>
  <c r="BM71" i="1"/>
  <c r="BP71" i="1"/>
  <c r="BI162" i="1"/>
  <c r="BK162" i="1"/>
  <c r="BK108" i="1"/>
  <c r="BQ37" i="1"/>
  <c r="BP37" i="1"/>
  <c r="BP33" i="1"/>
  <c r="BM33" i="1"/>
  <c r="L62" i="1"/>
  <c r="M105" i="1"/>
  <c r="BM135" i="1"/>
  <c r="H89" i="1"/>
  <c r="H44" i="1"/>
  <c r="H25" i="1"/>
  <c r="BR25" i="1" s="1"/>
  <c r="H59" i="1"/>
  <c r="P106" i="1"/>
  <c r="BM78" i="1"/>
  <c r="H131" i="1"/>
  <c r="BR131" i="1" s="1"/>
  <c r="H136" i="1"/>
  <c r="BR136" i="1" s="1"/>
  <c r="AS108" i="1"/>
  <c r="BD108" i="1"/>
  <c r="AZ108" i="1"/>
  <c r="AR106" i="1"/>
  <c r="BE108" i="1"/>
  <c r="H23" i="1"/>
  <c r="BR23" i="1" s="1"/>
  <c r="H19" i="1"/>
  <c r="BR19" i="1" s="1"/>
  <c r="AF108" i="1"/>
  <c r="H81" i="1"/>
  <c r="BS81" i="1" s="1"/>
  <c r="BO29" i="1"/>
  <c r="BI108" i="1"/>
  <c r="H156" i="1"/>
  <c r="AP162" i="1"/>
  <c r="AW162" i="1"/>
  <c r="BD162" i="1"/>
  <c r="AZ162" i="1"/>
  <c r="AV162" i="1"/>
  <c r="AW108" i="1"/>
  <c r="H72" i="1"/>
  <c r="BS72" i="1" s="1"/>
  <c r="K105" i="1"/>
  <c r="H92" i="1"/>
  <c r="H82" i="1"/>
  <c r="BS82" i="1" s="1"/>
  <c r="H79" i="1"/>
  <c r="BS79" i="1" s="1"/>
  <c r="H78" i="1"/>
  <c r="BS78" i="1" s="1"/>
  <c r="H76" i="1"/>
  <c r="BR76" i="1" s="1"/>
  <c r="BO74" i="1"/>
  <c r="H73" i="1"/>
  <c r="BS73" i="1" s="1"/>
  <c r="BO80" i="1"/>
  <c r="H53" i="1"/>
  <c r="I159" i="1"/>
  <c r="H130" i="1"/>
  <c r="BS130" i="1" s="1"/>
  <c r="AS162" i="1"/>
  <c r="AR160" i="1"/>
  <c r="AR162" i="1"/>
  <c r="AY106" i="1"/>
  <c r="AY63" i="1"/>
  <c r="AY108" i="1"/>
  <c r="W108" i="1"/>
  <c r="N105" i="1"/>
  <c r="BP80" i="1"/>
  <c r="BM80" i="1"/>
  <c r="BM72" i="1"/>
  <c r="BP72" i="1"/>
  <c r="H56" i="1"/>
  <c r="H48" i="1"/>
  <c r="H43" i="1"/>
  <c r="H34" i="1"/>
  <c r="BR34" i="1" s="1"/>
  <c r="H32" i="1"/>
  <c r="BR32" i="1" s="1"/>
  <c r="H28" i="1"/>
  <c r="BR28" i="1" s="1"/>
  <c r="H21" i="1"/>
  <c r="BR21" i="1" s="1"/>
  <c r="H20" i="1"/>
  <c r="BS20" i="1" s="1"/>
  <c r="H16" i="1"/>
  <c r="BS16" i="1" s="1"/>
  <c r="AM108" i="1"/>
  <c r="H134" i="1"/>
  <c r="BR134" i="1" s="1"/>
  <c r="AY160" i="1"/>
  <c r="AR63" i="1"/>
  <c r="H58" i="1"/>
  <c r="BM74" i="1"/>
  <c r="BP74" i="1"/>
  <c r="BF106" i="1"/>
  <c r="BF108" i="1"/>
  <c r="BF162" i="1"/>
  <c r="BF160" i="1"/>
  <c r="O162" i="1"/>
  <c r="J105" i="1"/>
  <c r="H71" i="1"/>
  <c r="BR71" i="1" s="1"/>
  <c r="BO79" i="1"/>
  <c r="H77" i="1"/>
  <c r="BR77" i="1" s="1"/>
  <c r="BO75" i="1"/>
  <c r="H74" i="1"/>
  <c r="BS74" i="1" s="1"/>
  <c r="H80" i="1"/>
  <c r="BS80" i="1" s="1"/>
  <c r="BO81" i="1"/>
  <c r="BO83" i="1"/>
  <c r="BO86" i="1"/>
  <c r="I62" i="1"/>
  <c r="BO28" i="1"/>
  <c r="BO24" i="1"/>
  <c r="BO23" i="1"/>
  <c r="H139" i="1"/>
  <c r="BS139" i="1" s="1"/>
  <c r="H142" i="1"/>
  <c r="BS142" i="1" s="1"/>
  <c r="H86" i="1"/>
  <c r="BS86" i="1" s="1"/>
  <c r="BO20" i="1"/>
  <c r="BO19" i="1"/>
  <c r="BO16" i="1"/>
  <c r="AD162" i="1"/>
  <c r="W106" i="1"/>
  <c r="AJ108" i="1"/>
  <c r="H133" i="1"/>
  <c r="BR133" i="1" s="1"/>
  <c r="H143" i="1"/>
  <c r="BR143" i="1" s="1"/>
  <c r="W162" i="1"/>
  <c r="AQ162" i="1"/>
  <c r="H158" i="1"/>
  <c r="J159" i="1"/>
  <c r="AD160" i="1"/>
  <c r="W160" i="1"/>
  <c r="AK160" i="1"/>
  <c r="H144" i="1"/>
  <c r="BR144" i="1" s="1"/>
  <c r="H138" i="1"/>
  <c r="BS138" i="1" s="1"/>
  <c r="BO129" i="1"/>
  <c r="K159" i="1"/>
  <c r="H137" i="1"/>
  <c r="BR137" i="1" s="1"/>
  <c r="L159" i="1"/>
  <c r="M159" i="1"/>
  <c r="H129" i="1"/>
  <c r="BR129" i="1" s="1"/>
  <c r="BP129" i="1"/>
  <c r="N159" i="1"/>
  <c r="AL162" i="1"/>
  <c r="BQ159" i="1"/>
  <c r="BN159" i="1"/>
  <c r="H104" i="1"/>
  <c r="AD106" i="1"/>
  <c r="R108" i="1"/>
  <c r="L105" i="1"/>
  <c r="H87" i="1"/>
  <c r="BR87" i="1" s="1"/>
  <c r="AK106" i="1"/>
  <c r="BP77" i="1"/>
  <c r="BM76" i="1"/>
  <c r="BO78" i="1"/>
  <c r="BO70" i="1"/>
  <c r="BP84" i="1"/>
  <c r="BO87" i="1"/>
  <c r="I105" i="1"/>
  <c r="BQ105" i="1"/>
  <c r="BO84" i="1"/>
  <c r="H75" i="1"/>
  <c r="BR75" i="1" s="1"/>
  <c r="H84" i="1"/>
  <c r="BR84" i="1" s="1"/>
  <c r="H70" i="1"/>
  <c r="H85" i="1"/>
  <c r="BR85" i="1" s="1"/>
  <c r="BN105" i="1"/>
  <c r="M62" i="1"/>
  <c r="AI162" i="1"/>
  <c r="U108" i="1"/>
  <c r="AI108" i="1"/>
  <c r="AG162" i="1"/>
  <c r="H61" i="1"/>
  <c r="AH162" i="1"/>
  <c r="AN162" i="1"/>
  <c r="O108" i="1"/>
  <c r="P108" i="1"/>
  <c r="P63" i="1"/>
  <c r="H27" i="1"/>
  <c r="BS27" i="1" s="1"/>
  <c r="X162" i="1"/>
  <c r="X108" i="1"/>
  <c r="H26" i="1"/>
  <c r="BS26" i="1" s="1"/>
  <c r="H18" i="1"/>
  <c r="BS18" i="1" s="1"/>
  <c r="H17" i="1"/>
  <c r="BR17" i="1" s="1"/>
  <c r="Y162" i="1"/>
  <c r="Y108" i="1"/>
  <c r="P162" i="1"/>
  <c r="BO26" i="1"/>
  <c r="BO18" i="1"/>
  <c r="H37" i="1"/>
  <c r="BR37" i="1" s="1"/>
  <c r="H36" i="1"/>
  <c r="BR36" i="1" s="1"/>
  <c r="BO35" i="1"/>
  <c r="H35" i="1"/>
  <c r="BR35" i="1" s="1"/>
  <c r="H33" i="1"/>
  <c r="BS33" i="1" s="1"/>
  <c r="H15" i="1"/>
  <c r="BR15" i="1" s="1"/>
  <c r="H14" i="1"/>
  <c r="BS14" i="1" s="1"/>
  <c r="K62" i="1"/>
  <c r="AA108" i="1"/>
  <c r="AO162" i="1"/>
  <c r="AA162" i="1"/>
  <c r="AE108" i="1"/>
  <c r="AD63" i="1"/>
  <c r="H12" i="1"/>
  <c r="AM162" i="1"/>
  <c r="U162" i="1"/>
  <c r="R162" i="1"/>
  <c r="H31" i="1"/>
  <c r="BS31" i="1" s="1"/>
  <c r="H30" i="1"/>
  <c r="BR30" i="1" s="1"/>
  <c r="H29" i="1"/>
  <c r="BS29" i="1" s="1"/>
  <c r="N62" i="1"/>
  <c r="BO13" i="1"/>
  <c r="J62" i="1"/>
  <c r="S108" i="1"/>
  <c r="S162" i="1"/>
  <c r="AC162" i="1"/>
  <c r="AK162" i="1"/>
  <c r="V162" i="1"/>
  <c r="V108" i="1"/>
  <c r="AJ162" i="1"/>
  <c r="T108" i="1"/>
  <c r="Z108" i="1"/>
  <c r="AB108" i="1"/>
  <c r="BN62" i="1"/>
  <c r="BR146" i="1" l="1"/>
  <c r="BM62" i="1"/>
  <c r="BR78" i="1"/>
  <c r="BQ62" i="1"/>
  <c r="BQ108" i="1" s="1"/>
  <c r="X115" i="1" s="1"/>
  <c r="BF163" i="1"/>
  <c r="BF109" i="1"/>
  <c r="BR132" i="1"/>
  <c r="BS77" i="1"/>
  <c r="BP62" i="1"/>
  <c r="BS25" i="1"/>
  <c r="BR86" i="1"/>
  <c r="BR14" i="1"/>
  <c r="BR26" i="1"/>
  <c r="BS75" i="1"/>
  <c r="AK163" i="1"/>
  <c r="M108" i="1"/>
  <c r="BS60" i="1"/>
  <c r="BS21" i="1"/>
  <c r="BR22" i="1"/>
  <c r="BR31" i="1"/>
  <c r="AK109" i="1"/>
  <c r="BS85" i="1"/>
  <c r="BS13" i="1"/>
  <c r="BS35" i="1"/>
  <c r="BS71" i="1"/>
  <c r="BR18" i="1"/>
  <c r="BS87" i="1"/>
  <c r="BS76" i="1"/>
  <c r="BS135" i="1"/>
  <c r="BR38" i="1"/>
  <c r="BS84" i="1"/>
  <c r="BR80" i="1"/>
  <c r="BR72" i="1"/>
  <c r="BS15" i="1"/>
  <c r="BS19" i="1"/>
  <c r="BS23" i="1"/>
  <c r="BR29" i="1"/>
  <c r="BR33" i="1"/>
  <c r="BS37" i="1"/>
  <c r="BR74" i="1"/>
  <c r="BR16" i="1"/>
  <c r="BR20" i="1"/>
  <c r="BR24" i="1"/>
  <c r="BS28" i="1"/>
  <c r="BS32" i="1"/>
  <c r="BS17" i="1"/>
  <c r="BS30" i="1"/>
  <c r="BS83" i="1"/>
  <c r="BR81" i="1"/>
  <c r="BR73" i="1"/>
  <c r="BS36" i="1"/>
  <c r="BR79" i="1"/>
  <c r="W109" i="1"/>
  <c r="BR82" i="1"/>
  <c r="BS141" i="1"/>
  <c r="BM159" i="1"/>
  <c r="I162" i="1"/>
  <c r="BR27" i="1"/>
  <c r="W163" i="1"/>
  <c r="BS34" i="1"/>
  <c r="L162" i="1"/>
  <c r="H173" i="1" s="1"/>
  <c r="L108" i="1"/>
  <c r="H119" i="1" s="1"/>
  <c r="I63" i="1"/>
  <c r="I106" i="1"/>
  <c r="BS144" i="1"/>
  <c r="BS145" i="1"/>
  <c r="BR142" i="1"/>
  <c r="BR138" i="1"/>
  <c r="BS134" i="1"/>
  <c r="BS133" i="1"/>
  <c r="BR130" i="1"/>
  <c r="BS136" i="1"/>
  <c r="AR109" i="1"/>
  <c r="BS137" i="1"/>
  <c r="BR139" i="1"/>
  <c r="BS143" i="1"/>
  <c r="BS140" i="1"/>
  <c r="BS131" i="1"/>
  <c r="AY109" i="1"/>
  <c r="I160" i="1"/>
  <c r="BO62" i="1"/>
  <c r="AY163" i="1"/>
  <c r="BP105" i="1"/>
  <c r="BP159" i="1"/>
  <c r="M162" i="1"/>
  <c r="BO159" i="1"/>
  <c r="AR163" i="1"/>
  <c r="I108" i="1"/>
  <c r="BM105" i="1"/>
  <c r="BM108" i="1" s="1"/>
  <c r="X116" i="1" s="1"/>
  <c r="BS129" i="1"/>
  <c r="H159" i="1"/>
  <c r="BR70" i="1"/>
  <c r="H105" i="1"/>
  <c r="BO105" i="1"/>
  <c r="BS70" i="1"/>
  <c r="AD163" i="1"/>
  <c r="AD109" i="1"/>
  <c r="P109" i="1"/>
  <c r="P163" i="1"/>
  <c r="N108" i="1"/>
  <c r="N162" i="1"/>
  <c r="J162" i="1"/>
  <c r="J108" i="1"/>
  <c r="H62" i="1"/>
  <c r="BR12" i="1"/>
  <c r="BS12" i="1"/>
  <c r="K162" i="1"/>
  <c r="K108" i="1"/>
  <c r="BN108" i="1"/>
  <c r="X117" i="1" s="1"/>
  <c r="BN162" i="1"/>
  <c r="X171" i="1" s="1"/>
  <c r="BQ162" i="1" l="1"/>
  <c r="H172" i="1" s="1"/>
  <c r="BM162" i="1"/>
  <c r="X170" i="1" s="1"/>
  <c r="BP162" i="1"/>
  <c r="H170" i="1" s="1"/>
  <c r="BP108" i="1"/>
  <c r="H116" i="1" s="1"/>
  <c r="I109" i="1"/>
  <c r="H120" i="1"/>
  <c r="I163" i="1"/>
  <c r="H171" i="1"/>
  <c r="BO108" i="1"/>
  <c r="BR159" i="1"/>
  <c r="BO162" i="1"/>
  <c r="H117" i="1"/>
  <c r="BS62" i="1"/>
  <c r="BS105" i="1"/>
  <c r="BS159" i="1"/>
  <c r="H115" i="1"/>
  <c r="H118" i="1"/>
  <c r="BR105" i="1"/>
  <c r="BR62" i="1"/>
  <c r="H162" i="1"/>
  <c r="X174" i="1" s="1"/>
  <c r="H108" i="1"/>
  <c r="X120" i="1" s="1"/>
  <c r="X169" i="1" l="1"/>
  <c r="H169" i="1"/>
  <c r="BS108" i="1"/>
  <c r="X119" i="1" s="1"/>
  <c r="BS162" i="1"/>
  <c r="X173" i="1" s="1"/>
  <c r="BR162" i="1"/>
  <c r="X172" i="1" s="1"/>
  <c r="BR108" i="1"/>
  <c r="X118" i="1" s="1"/>
</calcChain>
</file>

<file path=xl/sharedStrings.xml><?xml version="1.0" encoding="utf-8"?>
<sst xmlns="http://schemas.openxmlformats.org/spreadsheetml/2006/main" count="764" uniqueCount="205">
  <si>
    <t>E</t>
  </si>
  <si>
    <t>T</t>
  </si>
  <si>
    <t>ZO</t>
  </si>
  <si>
    <t>N</t>
  </si>
  <si>
    <t>Z</t>
  </si>
  <si>
    <t>PLAN STUDIÓW</t>
  </si>
  <si>
    <t>Państwowa Wyższa Szkoła Zawodowa</t>
  </si>
  <si>
    <t>Kierunek studiów:</t>
  </si>
  <si>
    <t>Pedagogika - studia stacjonarne</t>
  </si>
  <si>
    <t>im. Jana Amosa Komeńskiego w Lesznie</t>
  </si>
  <si>
    <t>Obowiązuje od dnia:</t>
  </si>
  <si>
    <t>1.10.2022</t>
  </si>
  <si>
    <t>Studia:</t>
  </si>
  <si>
    <t>II stopnia</t>
  </si>
  <si>
    <t>Liczba semestrów</t>
  </si>
  <si>
    <t>GODZINY KONTAKTOWE</t>
  </si>
  <si>
    <t>RAZEM GODZIN PRACY WŁASNEJ</t>
  </si>
  <si>
    <t>ECTS</t>
  </si>
  <si>
    <t>ECTS PRAKTYCZNE</t>
  </si>
  <si>
    <t>Semestr 1</t>
  </si>
  <si>
    <t>Semestr 2</t>
  </si>
  <si>
    <t>Semestr 3</t>
  </si>
  <si>
    <t>Semestr 4</t>
  </si>
  <si>
    <t>Semestr 5</t>
  </si>
  <si>
    <t>Semestr 6</t>
  </si>
  <si>
    <t>Semestr 7</t>
  </si>
  <si>
    <t>SPRAWDZENIA</t>
  </si>
  <si>
    <t>Lp</t>
  </si>
  <si>
    <t>Przedmiot</t>
  </si>
  <si>
    <t>Kod przedmiotu</t>
  </si>
  <si>
    <t>WYBIERALNY</t>
  </si>
  <si>
    <t>KOMP. JĘZYKOWE</t>
  </si>
  <si>
    <t>HUM/SPOŁECZNY</t>
  </si>
  <si>
    <t>PRAKTYCZNY</t>
  </si>
  <si>
    <t>RAZEM</t>
  </si>
  <si>
    <t>WYKŁAD</t>
  </si>
  <si>
    <t>ĆWICZENIA / PROJEKT</t>
  </si>
  <si>
    <t>LABORATORIUM</t>
  </si>
  <si>
    <t>PRAKTYKI</t>
  </si>
  <si>
    <t>W</t>
  </si>
  <si>
    <t>C/P</t>
  </si>
  <si>
    <t>L</t>
  </si>
  <si>
    <t>PR</t>
  </si>
  <si>
    <t>PW</t>
  </si>
  <si>
    <t>E/ZO/Z</t>
  </si>
  <si>
    <t>HUM/SPOŁ ECTS</t>
  </si>
  <si>
    <t>PRAK ECTS</t>
  </si>
  <si>
    <t>PRAK GODZ</t>
  </si>
  <si>
    <t>WYB ECTS</t>
  </si>
  <si>
    <t>BK</t>
  </si>
  <si>
    <t>PRZEDMIOTY WSPÓLNE</t>
  </si>
  <si>
    <t>Język angielski</t>
  </si>
  <si>
    <t>IPEP-2-JA</t>
  </si>
  <si>
    <t>Pedagogika specjalna /B2*</t>
  </si>
  <si>
    <t>IPEP-2-PSPE</t>
  </si>
  <si>
    <t>Polityka społeczna</t>
  </si>
  <si>
    <t>IPEP-2-POSP</t>
  </si>
  <si>
    <t>Współczesne koncepcje wychowania i kształcenia /B2*</t>
  </si>
  <si>
    <t>IPEP-2-WKWK</t>
  </si>
  <si>
    <t>Interwencja w kryzysach życiowych</t>
  </si>
  <si>
    <t>IPEP-2-IKZ</t>
  </si>
  <si>
    <t>Dydaktyka ogólna /C*</t>
  </si>
  <si>
    <t>IPEP-2-DYDO</t>
  </si>
  <si>
    <t>Pedagogiczne warsztaty zawodoznawcze /B2*</t>
  </si>
  <si>
    <t>IPEP-2-PWZ</t>
  </si>
  <si>
    <t>Metodologia badań pedagogicznych /D*</t>
  </si>
  <si>
    <t>IPEP-2-MBPM</t>
  </si>
  <si>
    <t>Psychologia rozwoju w biegu życia /B1*</t>
  </si>
  <si>
    <t>IPEP-2-PRBZM</t>
  </si>
  <si>
    <t>Socjologia i pedagogika rodziny /A1*</t>
  </si>
  <si>
    <t>IPEP-2-SPR</t>
  </si>
  <si>
    <t>Praca opiekuńczo-wychowawcza /B2*</t>
  </si>
  <si>
    <t>IPEP-2-POW</t>
  </si>
  <si>
    <t>Metodyka pracy pedagoga szkolnego /D*</t>
  </si>
  <si>
    <t>IPEP-2-MPPSZ</t>
  </si>
  <si>
    <t>Metodyka pracy nauczyciela świetlicy /D*</t>
  </si>
  <si>
    <t>IPEP-2-MPNSW</t>
  </si>
  <si>
    <t>Nauczyciel wobec trudności wychowawczych uczniów /D*</t>
  </si>
  <si>
    <t>IPEP-2-NWTWU</t>
  </si>
  <si>
    <t>Technologie informacyjno-komunikacyjne /D*</t>
  </si>
  <si>
    <t>IPEP-2-TIK</t>
  </si>
  <si>
    <t>Socjopedagogiczne uwarunkowania komunikacji językowej /C*</t>
  </si>
  <si>
    <t>IPEP-2-SUKJ</t>
  </si>
  <si>
    <t>Patologie społeczne /B2*</t>
  </si>
  <si>
    <t>IPEP-2-PAT</t>
  </si>
  <si>
    <t>Pedagogika czasu wolnego /D*</t>
  </si>
  <si>
    <t>IPEP-2-PCW</t>
  </si>
  <si>
    <t>Emisja głosu /C*</t>
  </si>
  <si>
    <t>IPEP-2-EG</t>
  </si>
  <si>
    <t>Seminarium dyplomowe</t>
  </si>
  <si>
    <t>IPEP-2-SEMM</t>
  </si>
  <si>
    <t>Edukacja wielokulturowa</t>
  </si>
  <si>
    <t>IPEP-2-OPPP</t>
  </si>
  <si>
    <t>Kryzys  życiowy jako ryzyko i szansa rozwoju/Rodzina wobec wyzwań współczesności / A1*</t>
  </si>
  <si>
    <t>IPEP-2-DW1/2</t>
  </si>
  <si>
    <t>Ethics with pedagogical axiology / Etyka z aksjologią pedagogiczną
 (w języku ang.)  /A1*</t>
  </si>
  <si>
    <t>IPEP-2-EAP</t>
  </si>
  <si>
    <t>Psychologia kliniczna /B1</t>
  </si>
  <si>
    <t>IPEP-2-PSK</t>
  </si>
  <si>
    <t>Media addictions among children, adolescents and adults (w języku ang.)/Film and new media in the educational space (w języku ang.)  /A1*</t>
  </si>
  <si>
    <t>IPEP-2-DW3/4</t>
  </si>
  <si>
    <t>Interpersonal communication (w języku ang.)/Sustainable development  (w języku ang.) /A1*</t>
  </si>
  <si>
    <t>IPEP-2-DW5/6</t>
  </si>
  <si>
    <t>Proseminarium dyplomowe</t>
  </si>
  <si>
    <t>IPEP-2-PSEMM</t>
  </si>
  <si>
    <t>Przygotowanie do dyplomowania</t>
  </si>
  <si>
    <t>IPEP-2-PRD</t>
  </si>
  <si>
    <t>Praktyki (I-B3; II-B3) *</t>
  </si>
  <si>
    <t>IPEP-2-PRA</t>
  </si>
  <si>
    <t>RAZEM PRZEDMIOTY WSPÓLNE</t>
  </si>
  <si>
    <t>Specjalność 1:    Pedagogika opiekuńczo-wychowawcza i praca z rodziną</t>
  </si>
  <si>
    <t>Praca indywidualna z dzieckiem w położeniu kryzysowym</t>
  </si>
  <si>
    <t>IPEP-2-PIDPK</t>
  </si>
  <si>
    <t>Praca z dziećmi ze specjalnymi potrzebami edukacyjnymi</t>
  </si>
  <si>
    <t>IPEP-2-PDSPE</t>
  </si>
  <si>
    <t>Podstawy pedagogiki rodziny</t>
  </si>
  <si>
    <t>IPEP-2-PPRD</t>
  </si>
  <si>
    <t>Instytucje wsparcia i pomocy rodzinie</t>
  </si>
  <si>
    <t>IPEP-2-IWPR</t>
  </si>
  <si>
    <t>Metody terapii pedagogicznej /A1*</t>
  </si>
  <si>
    <t>IPEP-2-MTP</t>
  </si>
  <si>
    <t>Psychodiagnostyka opiekuńczo-wychowawcza /D*</t>
  </si>
  <si>
    <t>IPEP-2-DOW</t>
  </si>
  <si>
    <t>Wspomaganie rodziny i poradnictwo rodzinne /A1*</t>
  </si>
  <si>
    <t>IPEP-2-WRPR</t>
  </si>
  <si>
    <t>Teoria opieki/A1*</t>
  </si>
  <si>
    <t>IPEP-2-TOP</t>
  </si>
  <si>
    <t>Metoda projektu w pracy z dziećmi i młodzieżą /D*</t>
  </si>
  <si>
    <t>IPEP-2-MPPDM</t>
  </si>
  <si>
    <t>Metodyka pracy z rodziną</t>
  </si>
  <si>
    <t>IPEP-2-MPRO</t>
  </si>
  <si>
    <t>Psychologia społeczna /B1*</t>
  </si>
  <si>
    <t>IPEP-2-PSSPO</t>
  </si>
  <si>
    <t>Umiejętności interpersonalne /D*</t>
  </si>
  <si>
    <t>IPEP-2-UIN</t>
  </si>
  <si>
    <t>Edukacja medialna w pracy z dziećmi i młodzieżą</t>
  </si>
  <si>
    <t>IPEP-2-EMPDM</t>
  </si>
  <si>
    <t>Profilaktyka i terapia uzależnień /B1*</t>
  </si>
  <si>
    <t>IPEP-2-PTU</t>
  </si>
  <si>
    <t>Socjoterapia</t>
  </si>
  <si>
    <t>IPEP-2-SOC</t>
  </si>
  <si>
    <t>Arteterapia z terapią zajęciową /A1*</t>
  </si>
  <si>
    <t>IPEP-2-ART.</t>
  </si>
  <si>
    <t>Warsztat pracy asystenta rodziny</t>
  </si>
  <si>
    <t>IPEP-2-WARO</t>
  </si>
  <si>
    <t>Metodyka pracy opiekuńczo-wychowawczej /B2*</t>
  </si>
  <si>
    <t>IPEP-2-MPOW</t>
  </si>
  <si>
    <t>Praktyki (III-D2; IV-D2) *</t>
  </si>
  <si>
    <t>IPEP-2-PRAOW</t>
  </si>
  <si>
    <t>RAZEM PRZEDMIOTY ŚCIEŻKI DYPLOMOWANIA</t>
  </si>
  <si>
    <t>RAZEM PRZEDMIOTY WSPÓLNE I ŚCIEŻKI DYPLOMOWANIA</t>
  </si>
  <si>
    <r>
      <rPr>
        <sz val="14"/>
        <rFont val="Arial"/>
        <family val="2"/>
        <charset val="238"/>
      </rPr>
      <t xml:space="preserve">* </t>
    </r>
    <r>
      <rPr>
        <sz val="11"/>
        <rFont val="Arial"/>
        <family val="2"/>
        <charset val="238"/>
      </rPr>
      <t xml:space="preserve">Przedmioty na podstawie Rozporządzenia Ministra Nauki
  i Szkolnictwa Wyższego w sprawie standardu kształcenia
  przygotowującego do wykonywania zawodu  nauczyciela  
  ( tekst jedn. Dz.U. z 2021r. poz. 890 ) </t>
    </r>
  </si>
  <si>
    <t>SPEŁNIENIE WARUNKÓW:</t>
  </si>
  <si>
    <t>PUNKTY ECTS</t>
  </si>
  <si>
    <t>PRZEDMIOTY HUMANISTYCZNE MIN 5 ECTS</t>
  </si>
  <si>
    <t>PRZEDMIOTY DOSKONALĄCE KOMPETENCJE JĘZYKOWE</t>
  </si>
  <si>
    <t>MINIMUM 30% PKT ECTS DO WYBORU</t>
  </si>
  <si>
    <t>PRZEDMIOTY HUMANISTYCZNE / SPOŁECZNE</t>
  </si>
  <si>
    <t>MINIMUM 50% PUNKTÓW ECTS ZAJĘĆ PRAKTYCZNYCH</t>
  </si>
  <si>
    <t>ZAJĘCIA O CHARAKTERZE PRAKTYCZNYM</t>
  </si>
  <si>
    <t>MINIMUM 4PKT ECTS KOMPETENCJE JĘZYKOWE</t>
  </si>
  <si>
    <t>PUNKTY ECTS ZA GODZINY KONTAKTOWE Z WYKŁADOWCĄ</t>
  </si>
  <si>
    <t>480 GODZIN PRAKTYKI, 16 PKT ECTS</t>
  </si>
  <si>
    <t>PUNKTY ECTS ZA PRACĘ WŁASNĄ</t>
  </si>
  <si>
    <t>PRZYGOTOWANIE DO DYPLOMOWANIA 450 GODZIN, 15 ECTS</t>
  </si>
  <si>
    <t>ŚREDNIO GODZIN NA PUNKT ECTS (25-30)</t>
  </si>
  <si>
    <t>Specjalność 2:    Pedaogogika opiekuńczo-wychowawcza z pedagogiką resocjalizacyjną</t>
  </si>
  <si>
    <t xml:space="preserve">Teoretyczne podstawy resocjalizacji </t>
  </si>
  <si>
    <t>IPEP-2-TPR</t>
  </si>
  <si>
    <t>Socjologia wychowania /A1*</t>
  </si>
  <si>
    <t>IPEP-2-SOCW</t>
  </si>
  <si>
    <t xml:space="preserve">Podstawy działalności kuratora sądowego </t>
  </si>
  <si>
    <t>IPEP-2-PDKS</t>
  </si>
  <si>
    <t xml:space="preserve">Metodyka resocjalizacji </t>
  </si>
  <si>
    <t>IPEP-2-MRES</t>
  </si>
  <si>
    <t>Wybrane metody terapii /A1*</t>
  </si>
  <si>
    <t>IPEP-2-WMT</t>
  </si>
  <si>
    <t xml:space="preserve">Rozwiązywanie konfliktów – negocjacje i mediacje </t>
  </si>
  <si>
    <t>IPEP-2-RKNM</t>
  </si>
  <si>
    <t>Diagnoza opiekuńczo-wychowawcza /D*</t>
  </si>
  <si>
    <t>IPEP-2-DOWM</t>
  </si>
  <si>
    <t>Wybrane zagadnienia psychologii społecznej /B1*</t>
  </si>
  <si>
    <t>IPEP-2-WZPSPO</t>
  </si>
  <si>
    <t>Teoria opieki i wychowania /A1*</t>
  </si>
  <si>
    <t>IPEP-2-TOPWY</t>
  </si>
  <si>
    <t>Praca metodą projektu /D*</t>
  </si>
  <si>
    <t>IPEP-2-PRMPR</t>
  </si>
  <si>
    <t>Profilaktyka społeczna /D*</t>
  </si>
  <si>
    <t>IPEP-2-PROS</t>
  </si>
  <si>
    <t>Wybrane zagadnienia kryminalistyki i wiktymologii</t>
  </si>
  <si>
    <t>IPEP-2-KRY</t>
  </si>
  <si>
    <t>Psychologiczne podstawy terapii uzaleznień /B1*</t>
  </si>
  <si>
    <t>IPEP-2-UMT</t>
  </si>
  <si>
    <t>Kompetencje interpersonalne /D*</t>
  </si>
  <si>
    <t>IPEP-2-UINM</t>
  </si>
  <si>
    <t>Edukacja medialna /A1*</t>
  </si>
  <si>
    <t>IPEP-2-EMED</t>
  </si>
  <si>
    <t>Warsztat pracy z grupą /D*</t>
  </si>
  <si>
    <t>IPEP-2-WPG</t>
  </si>
  <si>
    <t xml:space="preserve">Placówki resocjalizacyjne </t>
  </si>
  <si>
    <t>IPEP-2-PRES</t>
  </si>
  <si>
    <t>Metody pracy opiekuńczo-wychowawczej /B2*</t>
  </si>
  <si>
    <t>IPEP-2-MPOWM</t>
  </si>
  <si>
    <t>IPEP-2-PRAPR</t>
  </si>
  <si>
    <r>
      <rPr>
        <sz val="14"/>
        <rFont val="Arial"/>
        <family val="2"/>
        <charset val="238"/>
      </rPr>
      <t xml:space="preserve">* </t>
    </r>
    <r>
      <rPr>
        <sz val="11"/>
        <rFont val="Arial"/>
        <family val="2"/>
        <charset val="238"/>
      </rPr>
      <t xml:space="preserve">Przedmioty na podstawie Rozporządzenia Ministra Nauki 
   i Szkolnictwa Wyższego  w sprawie standardu 
    kształcenia przygotowującego do wykonywania zawodu 
   nauczyciela ( tekst jedn. Dz.U. z 2021r. poz. 890 )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</si>
</sst>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334">
    <xf numFmtId="0" fontId="0" fillId="0" borderId="0" xfId="0"/>
    <xf numFmtId="0" fontId="2" fillId="0" borderId="0" xfId="0" applyFont="1"/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5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5" xfId="0" applyFill="1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0" fillId="0" borderId="27" xfId="0" applyBorder="1" applyAlignment="1">
      <alignment horizontal="center"/>
    </xf>
    <xf numFmtId="0" fontId="0" fillId="2" borderId="28" xfId="0" applyFill="1" applyBorder="1" applyAlignment="1">
      <alignment horizontal="center" textRotation="90"/>
    </xf>
    <xf numFmtId="0" fontId="0" fillId="0" borderId="28" xfId="0" applyBorder="1" applyAlignment="1">
      <alignment horizontal="center" textRotation="90"/>
    </xf>
    <xf numFmtId="0" fontId="4" fillId="0" borderId="0" xfId="1" applyFont="1"/>
    <xf numFmtId="0" fontId="6" fillId="0" borderId="0" xfId="1" applyFont="1"/>
    <xf numFmtId="0" fontId="7" fillId="0" borderId="0" xfId="0" applyFont="1"/>
    <xf numFmtId="0" fontId="0" fillId="0" borderId="0" xfId="0" applyProtection="1">
      <protection locked="0"/>
    </xf>
    <xf numFmtId="0" fontId="2" fillId="0" borderId="8" xfId="0" applyFont="1" applyBorder="1" applyAlignment="1">
      <alignment horizontal="center" textRotation="9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2" borderId="38" xfId="0" applyFill="1" applyBorder="1" applyAlignment="1">
      <alignment horizontal="center" textRotation="90"/>
    </xf>
    <xf numFmtId="0" fontId="0" fillId="0" borderId="28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2" fillId="0" borderId="54" xfId="0" applyFont="1" applyBorder="1" applyAlignment="1">
      <alignment horizontal="center" textRotation="90"/>
    </xf>
    <xf numFmtId="0" fontId="2" fillId="0" borderId="58" xfId="0" applyFont="1" applyBorder="1" applyAlignment="1">
      <alignment horizontal="center" textRotation="90" wrapText="1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52" xfId="0" applyFont="1" applyFill="1" applyBorder="1" applyAlignment="1">
      <alignment horizontal="center" vertical="center"/>
    </xf>
    <xf numFmtId="0" fontId="8" fillId="2" borderId="52" xfId="0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53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7" borderId="1" xfId="0" applyFont="1" applyFill="1" applyBorder="1" applyAlignment="1" applyProtection="1">
      <alignment horizontal="center" vertical="center" shrinkToFit="1"/>
      <protection locked="0"/>
    </xf>
    <xf numFmtId="0" fontId="8" fillId="5" borderId="14" xfId="0" applyFont="1" applyFill="1" applyBorder="1" applyAlignment="1" applyProtection="1">
      <alignment horizontal="center" vertical="center" shrinkToFit="1"/>
      <protection locked="0"/>
    </xf>
    <xf numFmtId="0" fontId="8" fillId="6" borderId="1" xfId="0" applyFont="1" applyFill="1" applyBorder="1" applyAlignment="1" applyProtection="1">
      <alignment horizontal="center" vertical="center" shrinkToFi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8" fillId="0" borderId="23" xfId="0" applyFont="1" applyBorder="1" applyAlignment="1">
      <alignment horizontal="center" vertical="center"/>
    </xf>
    <xf numFmtId="0" fontId="8" fillId="5" borderId="15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2" borderId="59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5" borderId="46" xfId="0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9" fillId="0" borderId="4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8" fillId="5" borderId="45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vertical="center"/>
      <protection locked="0"/>
    </xf>
    <xf numFmtId="0" fontId="8" fillId="0" borderId="45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0" fontId="8" fillId="0" borderId="48" xfId="0" applyFont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3" borderId="22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5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3" xfId="0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vertical="center"/>
      <protection locked="0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1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8" fillId="2" borderId="45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23" xfId="0" applyFont="1" applyBorder="1" applyAlignment="1" applyProtection="1">
      <alignment vertical="center" shrinkToFit="1"/>
      <protection locked="0"/>
    </xf>
    <xf numFmtId="0" fontId="8" fillId="0" borderId="14" xfId="0" applyFont="1" applyBorder="1" applyAlignment="1" applyProtection="1">
      <alignment vertical="center" shrinkToFit="1"/>
      <protection locked="0"/>
    </xf>
    <xf numFmtId="0" fontId="8" fillId="2" borderId="46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2" borderId="46" xfId="0" applyFont="1" applyFill="1" applyBorder="1" applyAlignment="1">
      <alignment vertical="center"/>
    </xf>
    <xf numFmtId="0" fontId="8" fillId="0" borderId="55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34" xfId="0" applyFont="1" applyBorder="1" applyAlignment="1" applyProtection="1">
      <alignment vertical="center"/>
      <protection locked="0"/>
    </xf>
    <xf numFmtId="0" fontId="8" fillId="0" borderId="47" xfId="0" applyFont="1" applyBorder="1" applyAlignment="1" applyProtection="1">
      <alignment vertical="center"/>
      <protection locked="0"/>
    </xf>
    <xf numFmtId="0" fontId="8" fillId="2" borderId="26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/>
    </xf>
    <xf numFmtId="0" fontId="0" fillId="0" borderId="56" xfId="0" applyBorder="1" applyAlignment="1">
      <alignment horizontal="center" vertical="center" textRotation="90"/>
    </xf>
    <xf numFmtId="0" fontId="8" fillId="8" borderId="14" xfId="0" applyFont="1" applyFill="1" applyBorder="1" applyAlignment="1" applyProtection="1">
      <alignment horizontal="center" vertical="center"/>
      <protection locked="0"/>
    </xf>
    <xf numFmtId="0" fontId="8" fillId="8" borderId="52" xfId="0" applyFont="1" applyFill="1" applyBorder="1" applyAlignment="1">
      <alignment horizontal="center" vertical="center"/>
    </xf>
    <xf numFmtId="0" fontId="14" fillId="0" borderId="60" xfId="0" applyFont="1" applyBorder="1" applyAlignment="1" applyProtection="1">
      <alignment vertical="center"/>
      <protection locked="0"/>
    </xf>
    <xf numFmtId="0" fontId="14" fillId="0" borderId="15" xfId="0" applyFont="1" applyBorder="1" applyAlignment="1" applyProtection="1">
      <alignment vertical="center"/>
      <protection locked="0"/>
    </xf>
    <xf numFmtId="0" fontId="14" fillId="0" borderId="25" xfId="0" applyFont="1" applyBorder="1" applyAlignment="1" applyProtection="1">
      <alignment vertical="center"/>
      <protection locked="0"/>
    </xf>
    <xf numFmtId="0" fontId="14" fillId="0" borderId="26" xfId="0" applyFont="1" applyBorder="1" applyAlignment="1" applyProtection="1">
      <alignment vertical="center"/>
      <protection locked="0"/>
    </xf>
    <xf numFmtId="0" fontId="14" fillId="2" borderId="14" xfId="0" applyFont="1" applyFill="1" applyBorder="1" applyAlignment="1" applyProtection="1">
      <alignment vertical="center"/>
      <protection locked="0"/>
    </xf>
    <xf numFmtId="0" fontId="14" fillId="3" borderId="14" xfId="0" applyFont="1" applyFill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33" xfId="0" applyFont="1" applyBorder="1" applyAlignment="1" applyProtection="1">
      <alignment vertical="center"/>
      <protection locked="0"/>
    </xf>
    <xf numFmtId="0" fontId="14" fillId="0" borderId="46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5" borderId="34" xfId="0" applyFont="1" applyFill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3" borderId="26" xfId="0" applyFont="1" applyFill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23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2" borderId="4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 applyProtection="1">
      <alignment horizontal="center" vertical="center" shrinkToFit="1"/>
      <protection locked="0"/>
    </xf>
    <xf numFmtId="0" fontId="14" fillId="2" borderId="47" xfId="0" applyFont="1" applyFill="1" applyBorder="1" applyAlignment="1" applyProtection="1">
      <alignment horizontal="center" vertical="center"/>
      <protection locked="0"/>
    </xf>
    <xf numFmtId="0" fontId="14" fillId="0" borderId="44" xfId="0" applyFont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0" borderId="1" xfId="2" applyFont="1" applyBorder="1" applyAlignment="1" applyProtection="1">
      <alignment horizontal="left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 applyProtection="1">
      <alignment horizontal="center" vertical="center"/>
      <protection locked="0"/>
    </xf>
    <xf numFmtId="0" fontId="10" fillId="0" borderId="1" xfId="2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>
      <alignment horizontal="left" vertical="center" wrapText="1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4" borderId="62" xfId="0" applyFont="1" applyFill="1" applyBorder="1" applyAlignment="1" applyProtection="1">
      <alignment horizontal="center" vertical="center"/>
      <protection locked="0"/>
    </xf>
    <xf numFmtId="0" fontId="13" fillId="4" borderId="63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70" xfId="0" applyBorder="1" applyAlignment="1">
      <alignment horizontal="center"/>
    </xf>
    <xf numFmtId="0" fontId="2" fillId="0" borderId="5" xfId="0" applyFont="1" applyBorder="1" applyAlignment="1">
      <alignment horizontal="center" textRotation="90" wrapText="1"/>
    </xf>
    <xf numFmtId="0" fontId="0" fillId="0" borderId="58" xfId="0" applyBorder="1" applyAlignment="1">
      <alignment horizontal="center" textRotation="90" wrapText="1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textRotation="90"/>
    </xf>
    <xf numFmtId="0" fontId="3" fillId="2" borderId="39" xfId="0" applyFont="1" applyFill="1" applyBorder="1" applyAlignment="1">
      <alignment horizontal="center" textRotation="90"/>
    </xf>
    <xf numFmtId="0" fontId="8" fillId="3" borderId="2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textRotation="90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4" fillId="2" borderId="22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Normalny_Arkusz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504468"/>
  <sheetViews>
    <sheetView tabSelected="1" view="pageBreakPreview" topLeftCell="A46" zoomScale="60" zoomScaleNormal="60" workbookViewId="0">
      <selection activeCell="A31" sqref="A31:XFD31"/>
    </sheetView>
  </sheetViews>
  <sheetFormatPr defaultRowHeight="12.75"/>
  <cols>
    <col min="1" max="1" width="3.5703125" style="101" bestFit="1" customWidth="1"/>
    <col min="2" max="2" width="76.7109375" customWidth="1"/>
    <col min="3" max="3" width="21.140625" customWidth="1"/>
    <col min="4" max="4" width="3.28515625" bestFit="1" customWidth="1"/>
    <col min="5" max="5" width="3.28515625" customWidth="1"/>
    <col min="6" max="7" width="3.28515625" bestFit="1" customWidth="1"/>
    <col min="8" max="13" width="6.28515625" customWidth="1"/>
    <col min="14" max="14" width="4.28515625" customWidth="1"/>
    <col min="15" max="15" width="6.7109375" customWidth="1"/>
    <col min="16" max="23" width="4.28515625" customWidth="1"/>
    <col min="24" max="24" width="6.140625" customWidth="1"/>
    <col min="25" max="37" width="4.28515625" customWidth="1"/>
    <col min="38" max="38" width="4.42578125" customWidth="1"/>
    <col min="39" max="43" width="4.28515625" customWidth="1"/>
    <col min="44" max="65" width="4.28515625" hidden="1" customWidth="1"/>
    <col min="66" max="71" width="6" style="105" customWidth="1"/>
  </cols>
  <sheetData>
    <row r="1" spans="1:71" hidden="1">
      <c r="V1" s="1" t="s">
        <v>0</v>
      </c>
      <c r="W1" t="s">
        <v>1</v>
      </c>
    </row>
    <row r="2" spans="1:71" hidden="1">
      <c r="V2" t="s">
        <v>2</v>
      </c>
      <c r="W2" t="s">
        <v>3</v>
      </c>
    </row>
    <row r="3" spans="1:71" hidden="1">
      <c r="V3" t="s">
        <v>4</v>
      </c>
    </row>
    <row r="4" spans="1:71" ht="26.25">
      <c r="N4" s="16" t="s">
        <v>5</v>
      </c>
      <c r="AD4" s="14" t="s">
        <v>6</v>
      </c>
      <c r="AX4" s="14"/>
    </row>
    <row r="5" spans="1:71" ht="15.75">
      <c r="B5" s="3" t="s">
        <v>7</v>
      </c>
      <c r="C5" s="81" t="s">
        <v>8</v>
      </c>
      <c r="AD5" s="15" t="s">
        <v>9</v>
      </c>
      <c r="AX5" s="15"/>
    </row>
    <row r="6" spans="1:71">
      <c r="B6" s="3" t="s">
        <v>10</v>
      </c>
      <c r="C6" s="81" t="s">
        <v>11</v>
      </c>
    </row>
    <row r="7" spans="1:71">
      <c r="B7" s="3" t="s">
        <v>12</v>
      </c>
      <c r="C7" s="81" t="s">
        <v>13</v>
      </c>
    </row>
    <row r="8" spans="1:71" ht="13.5" thickBot="1">
      <c r="B8" s="3" t="s">
        <v>14</v>
      </c>
      <c r="C8" s="82">
        <v>4</v>
      </c>
    </row>
    <row r="9" spans="1:71" ht="13.5" customHeight="1" thickBot="1">
      <c r="H9" s="303" t="s">
        <v>15</v>
      </c>
      <c r="I9" s="304"/>
      <c r="J9" s="304"/>
      <c r="K9" s="304"/>
      <c r="L9" s="305"/>
      <c r="M9" s="306" t="s">
        <v>16</v>
      </c>
      <c r="N9" s="312" t="s">
        <v>17</v>
      </c>
      <c r="O9" s="312" t="s">
        <v>18</v>
      </c>
      <c r="P9" s="326" t="s">
        <v>19</v>
      </c>
      <c r="Q9" s="327"/>
      <c r="R9" s="327"/>
      <c r="S9" s="327"/>
      <c r="T9" s="327"/>
      <c r="U9" s="288"/>
      <c r="V9" s="289"/>
      <c r="W9" s="287" t="s">
        <v>20</v>
      </c>
      <c r="X9" s="288"/>
      <c r="Y9" s="288"/>
      <c r="Z9" s="288"/>
      <c r="AA9" s="288"/>
      <c r="AB9" s="288"/>
      <c r="AC9" s="289"/>
      <c r="AD9" s="287" t="s">
        <v>21</v>
      </c>
      <c r="AE9" s="288"/>
      <c r="AF9" s="288"/>
      <c r="AG9" s="288"/>
      <c r="AH9" s="288"/>
      <c r="AI9" s="288"/>
      <c r="AJ9" s="289"/>
      <c r="AK9" s="287" t="s">
        <v>22</v>
      </c>
      <c r="AL9" s="288"/>
      <c r="AM9" s="288"/>
      <c r="AN9" s="288"/>
      <c r="AO9" s="288"/>
      <c r="AP9" s="288"/>
      <c r="AQ9" s="289"/>
      <c r="AR9" s="287" t="s">
        <v>23</v>
      </c>
      <c r="AS9" s="288"/>
      <c r="AT9" s="288"/>
      <c r="AU9" s="288"/>
      <c r="AV9" s="288"/>
      <c r="AW9" s="288"/>
      <c r="AX9" s="289"/>
      <c r="AY9" s="287" t="s">
        <v>24</v>
      </c>
      <c r="AZ9" s="288"/>
      <c r="BA9" s="288"/>
      <c r="BB9" s="288"/>
      <c r="BC9" s="288"/>
      <c r="BD9" s="288"/>
      <c r="BE9" s="289"/>
      <c r="BF9" s="287" t="s">
        <v>25</v>
      </c>
      <c r="BG9" s="288"/>
      <c r="BH9" s="288"/>
      <c r="BI9" s="288"/>
      <c r="BJ9" s="288"/>
      <c r="BK9" s="288"/>
      <c r="BL9" s="289"/>
      <c r="BM9" s="287" t="s">
        <v>26</v>
      </c>
      <c r="BN9" s="288"/>
      <c r="BO9" s="288"/>
      <c r="BP9" s="288"/>
      <c r="BQ9" s="288"/>
      <c r="BR9" s="308" t="s">
        <v>17</v>
      </c>
      <c r="BS9" s="309"/>
    </row>
    <row r="10" spans="1:71" ht="114.75" thickBot="1">
      <c r="A10" s="98" t="s">
        <v>27</v>
      </c>
      <c r="B10" s="99" t="s">
        <v>28</v>
      </c>
      <c r="C10" s="100" t="s">
        <v>29</v>
      </c>
      <c r="D10" s="5" t="s">
        <v>30</v>
      </c>
      <c r="E10" s="18" t="s">
        <v>31</v>
      </c>
      <c r="F10" s="5" t="s">
        <v>32</v>
      </c>
      <c r="G10" s="6" t="s">
        <v>33</v>
      </c>
      <c r="H10" s="34" t="s">
        <v>34</v>
      </c>
      <c r="I10" s="31" t="s">
        <v>35</v>
      </c>
      <c r="J10" s="32" t="s">
        <v>36</v>
      </c>
      <c r="K10" s="32" t="s">
        <v>37</v>
      </c>
      <c r="L10" s="33" t="s">
        <v>38</v>
      </c>
      <c r="M10" s="307"/>
      <c r="N10" s="325"/>
      <c r="O10" s="313"/>
      <c r="P10" s="11" t="s">
        <v>39</v>
      </c>
      <c r="Q10" s="29" t="s">
        <v>40</v>
      </c>
      <c r="R10" s="2" t="s">
        <v>41</v>
      </c>
      <c r="S10" s="30" t="s">
        <v>42</v>
      </c>
      <c r="T10" s="28" t="s">
        <v>43</v>
      </c>
      <c r="U10" s="27" t="s">
        <v>17</v>
      </c>
      <c r="V10" s="4" t="s">
        <v>44</v>
      </c>
      <c r="W10" s="7" t="s">
        <v>39</v>
      </c>
      <c r="X10" s="29" t="s">
        <v>40</v>
      </c>
      <c r="Y10" s="8" t="s">
        <v>41</v>
      </c>
      <c r="Z10" s="30" t="s">
        <v>42</v>
      </c>
      <c r="AA10" s="28" t="s">
        <v>43</v>
      </c>
      <c r="AB10" s="9" t="s">
        <v>17</v>
      </c>
      <c r="AC10" s="4" t="s">
        <v>44</v>
      </c>
      <c r="AD10" s="7" t="s">
        <v>39</v>
      </c>
      <c r="AE10" s="29" t="s">
        <v>40</v>
      </c>
      <c r="AF10" s="8" t="s">
        <v>41</v>
      </c>
      <c r="AG10" s="30" t="s">
        <v>42</v>
      </c>
      <c r="AH10" s="28" t="s">
        <v>43</v>
      </c>
      <c r="AI10" s="9" t="s">
        <v>17</v>
      </c>
      <c r="AJ10" s="4" t="s">
        <v>44</v>
      </c>
      <c r="AK10" s="7" t="s">
        <v>39</v>
      </c>
      <c r="AL10" s="29" t="s">
        <v>40</v>
      </c>
      <c r="AM10" s="8" t="s">
        <v>41</v>
      </c>
      <c r="AN10" s="30" t="s">
        <v>42</v>
      </c>
      <c r="AO10" s="28" t="s">
        <v>43</v>
      </c>
      <c r="AP10" s="9" t="s">
        <v>17</v>
      </c>
      <c r="AQ10" s="4" t="s">
        <v>44</v>
      </c>
      <c r="AR10" s="7" t="s">
        <v>39</v>
      </c>
      <c r="AS10" s="29" t="s">
        <v>40</v>
      </c>
      <c r="AT10" s="8" t="s">
        <v>41</v>
      </c>
      <c r="AU10" s="30" t="s">
        <v>42</v>
      </c>
      <c r="AV10" s="28" t="s">
        <v>43</v>
      </c>
      <c r="AW10" s="9" t="s">
        <v>17</v>
      </c>
      <c r="AX10" s="4" t="s">
        <v>44</v>
      </c>
      <c r="AY10" s="7" t="s">
        <v>39</v>
      </c>
      <c r="AZ10" s="29" t="s">
        <v>40</v>
      </c>
      <c r="BA10" s="8" t="s">
        <v>41</v>
      </c>
      <c r="BB10" s="30" t="s">
        <v>42</v>
      </c>
      <c r="BC10" s="28" t="s">
        <v>43</v>
      </c>
      <c r="BD10" s="9" t="s">
        <v>17</v>
      </c>
      <c r="BE10" s="4" t="s">
        <v>44</v>
      </c>
      <c r="BF10" s="11" t="s">
        <v>39</v>
      </c>
      <c r="BG10" s="29" t="s">
        <v>40</v>
      </c>
      <c r="BH10" s="2" t="s">
        <v>41</v>
      </c>
      <c r="BI10" s="30" t="s">
        <v>42</v>
      </c>
      <c r="BJ10" s="28" t="s">
        <v>43</v>
      </c>
      <c r="BK10" s="12" t="s">
        <v>17</v>
      </c>
      <c r="BL10" s="13" t="s">
        <v>44</v>
      </c>
      <c r="BM10" s="10" t="s">
        <v>45</v>
      </c>
      <c r="BN10" s="194" t="s">
        <v>46</v>
      </c>
      <c r="BO10" s="194" t="s">
        <v>47</v>
      </c>
      <c r="BP10" s="194" t="s">
        <v>48</v>
      </c>
      <c r="BQ10" s="195" t="s">
        <v>31</v>
      </c>
      <c r="BR10" s="196" t="s">
        <v>49</v>
      </c>
      <c r="BS10" s="197" t="s">
        <v>43</v>
      </c>
    </row>
    <row r="11" spans="1:71" ht="30" customHeight="1" thickBot="1">
      <c r="A11" s="330" t="s">
        <v>50</v>
      </c>
      <c r="B11" s="331"/>
      <c r="C11" s="331"/>
      <c r="D11" s="331"/>
      <c r="E11" s="331"/>
      <c r="F11" s="331"/>
      <c r="G11" s="331"/>
      <c r="H11" s="331"/>
      <c r="I11" s="332"/>
      <c r="J11" s="332"/>
      <c r="K11" s="332"/>
      <c r="L11" s="332"/>
      <c r="M11" s="332"/>
      <c r="N11" s="331"/>
      <c r="O11" s="331"/>
      <c r="P11" s="333"/>
      <c r="Q11" s="333"/>
      <c r="R11" s="333"/>
      <c r="S11" s="333"/>
      <c r="T11" s="333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</row>
    <row r="12" spans="1:71" s="140" customFormat="1" ht="24" customHeight="1" thickBot="1">
      <c r="A12" s="120">
        <v>1</v>
      </c>
      <c r="B12" s="245" t="s">
        <v>51</v>
      </c>
      <c r="C12" s="35" t="s">
        <v>52</v>
      </c>
      <c r="D12" s="36" t="s">
        <v>3</v>
      </c>
      <c r="E12" s="36" t="s">
        <v>1</v>
      </c>
      <c r="F12" s="36" t="s">
        <v>3</v>
      </c>
      <c r="G12" s="37" t="s">
        <v>3</v>
      </c>
      <c r="H12" s="111">
        <f>I12+J12+K12+L12</f>
        <v>30</v>
      </c>
      <c r="I12" s="112">
        <f t="shared" ref="I12:I43" si="0">P12+W12+AD12+AK12+AR12+AY12+BF12</f>
        <v>0</v>
      </c>
      <c r="J12" s="112">
        <f t="shared" ref="J12:J43" si="1">Q12+X12+AE12+AL12+AS12+AZ12+BG12</f>
        <v>30</v>
      </c>
      <c r="K12" s="112">
        <f t="shared" ref="K12:K43" si="2">R12+Y12+AF12+AM12+AT12+BA12+BH12</f>
        <v>0</v>
      </c>
      <c r="L12" s="113">
        <f t="shared" ref="L12:L43" si="3">S12+Z12+AG12+AN12+AU12+BB12+BI12</f>
        <v>0</v>
      </c>
      <c r="M12" s="114">
        <f t="shared" ref="M12:M43" si="4">T12+AA12+AH12+AO12+AV12+BC12+BJ12</f>
        <v>30</v>
      </c>
      <c r="N12" s="163">
        <f t="shared" ref="N12:N43" si="5">U12+AB12+AI12+AP12+AW12+BD12+BK12</f>
        <v>2</v>
      </c>
      <c r="O12" s="198"/>
      <c r="P12" s="46"/>
      <c r="Q12" s="47">
        <v>15</v>
      </c>
      <c r="R12" s="48"/>
      <c r="S12" s="49"/>
      <c r="T12" s="50">
        <v>15</v>
      </c>
      <c r="U12" s="43">
        <v>1</v>
      </c>
      <c r="V12" s="51" t="s">
        <v>2</v>
      </c>
      <c r="W12" s="52"/>
      <c r="X12" s="37">
        <v>15</v>
      </c>
      <c r="Y12" s="53"/>
      <c r="Z12" s="54"/>
      <c r="AA12" s="55">
        <v>15</v>
      </c>
      <c r="AB12" s="56">
        <v>1</v>
      </c>
      <c r="AC12" s="57" t="s">
        <v>0</v>
      </c>
      <c r="AD12" s="52"/>
      <c r="AE12" s="37"/>
      <c r="AF12" s="53"/>
      <c r="AG12" s="54"/>
      <c r="AH12" s="55"/>
      <c r="AI12" s="56"/>
      <c r="AJ12" s="57"/>
      <c r="AK12" s="58"/>
      <c r="AL12" s="53"/>
      <c r="AM12" s="53"/>
      <c r="AN12" s="54"/>
      <c r="AO12" s="55"/>
      <c r="AP12" s="56"/>
      <c r="AQ12" s="57"/>
      <c r="AR12" s="127"/>
      <c r="AS12" s="122"/>
      <c r="AT12" s="122"/>
      <c r="AU12" s="128"/>
      <c r="AV12" s="129"/>
      <c r="AW12" s="125"/>
      <c r="AX12" s="126"/>
      <c r="AY12" s="130"/>
      <c r="AZ12" s="131"/>
      <c r="BA12" s="131"/>
      <c r="BB12" s="132"/>
      <c r="BC12" s="133"/>
      <c r="BD12" s="134"/>
      <c r="BE12" s="135"/>
      <c r="BF12" s="147"/>
      <c r="BG12" s="142"/>
      <c r="BH12" s="142"/>
      <c r="BI12" s="148"/>
      <c r="BJ12" s="149"/>
      <c r="BK12" s="145"/>
      <c r="BL12" s="146"/>
      <c r="BM12" s="66">
        <f t="shared" ref="BM12:BM43" si="6">IF(F12="T", N12, 0)</f>
        <v>0</v>
      </c>
      <c r="BN12" s="39">
        <f t="shared" ref="BN12:BN43" si="7">IF(G12="T", O12, 0)</f>
        <v>0</v>
      </c>
      <c r="BO12" s="39">
        <f t="shared" ref="BO12:BO43" si="8">IF(G12="T", J12+K12+L12, 0)</f>
        <v>0</v>
      </c>
      <c r="BP12" s="39">
        <f t="shared" ref="BP12:BP43" si="9">IF(D12="T", N12, 0)</f>
        <v>0</v>
      </c>
      <c r="BQ12" s="83">
        <f t="shared" ref="BQ12:BQ43" si="10">IF(E12="T", N12, 0)</f>
        <v>2</v>
      </c>
      <c r="BR12" s="138">
        <f t="shared" ref="BR12:BR61" si="11">IF(M12&gt;0,(SUM(I12:L12)/(H12+M12)*N12),N12)</f>
        <v>1</v>
      </c>
      <c r="BS12" s="139">
        <f t="shared" ref="BS12:BS61" si="12">IF(M12&gt;0,(M12/(H12+M12)*N12),0)</f>
        <v>1</v>
      </c>
    </row>
    <row r="13" spans="1:71" s="140" customFormat="1" ht="24" customHeight="1" thickBot="1">
      <c r="A13" s="66">
        <f>A12+1</f>
        <v>2</v>
      </c>
      <c r="B13" s="41" t="s">
        <v>53</v>
      </c>
      <c r="C13" s="38" t="s">
        <v>54</v>
      </c>
      <c r="D13" s="39" t="s">
        <v>3</v>
      </c>
      <c r="E13" s="36" t="s">
        <v>3</v>
      </c>
      <c r="F13" s="39" t="s">
        <v>1</v>
      </c>
      <c r="G13" s="40" t="s">
        <v>1</v>
      </c>
      <c r="H13" s="111">
        <f t="shared" ref="H13:H61" si="13">I13+J13+K13+L13</f>
        <v>30</v>
      </c>
      <c r="I13" s="112">
        <f t="shared" si="0"/>
        <v>0</v>
      </c>
      <c r="J13" s="112">
        <f t="shared" si="1"/>
        <v>30</v>
      </c>
      <c r="K13" s="112">
        <f t="shared" si="2"/>
        <v>0</v>
      </c>
      <c r="L13" s="113">
        <f t="shared" si="3"/>
        <v>0</v>
      </c>
      <c r="M13" s="111">
        <f t="shared" si="4"/>
        <v>30</v>
      </c>
      <c r="N13" s="163">
        <f t="shared" si="5"/>
        <v>2</v>
      </c>
      <c r="O13" s="199">
        <v>2</v>
      </c>
      <c r="P13" s="59"/>
      <c r="Q13" s="60">
        <v>30</v>
      </c>
      <c r="R13" s="61"/>
      <c r="S13" s="62"/>
      <c r="T13" s="63">
        <v>30</v>
      </c>
      <c r="U13" s="64">
        <v>2</v>
      </c>
      <c r="V13" s="65" t="s">
        <v>2</v>
      </c>
      <c r="W13" s="66"/>
      <c r="X13" s="39"/>
      <c r="Y13" s="39"/>
      <c r="Z13" s="67"/>
      <c r="AA13" s="68"/>
      <c r="AB13" s="69"/>
      <c r="AC13" s="65"/>
      <c r="AD13" s="66"/>
      <c r="AE13" s="39"/>
      <c r="AF13" s="39"/>
      <c r="AG13" s="67"/>
      <c r="AH13" s="68"/>
      <c r="AI13" s="69"/>
      <c r="AJ13" s="65"/>
      <c r="AK13" s="66"/>
      <c r="AL13" s="39"/>
      <c r="AM13" s="39"/>
      <c r="AN13" s="67"/>
      <c r="AO13" s="68"/>
      <c r="AP13" s="69"/>
      <c r="AQ13" s="65"/>
      <c r="AR13" s="165"/>
      <c r="AS13" s="166"/>
      <c r="AT13" s="166"/>
      <c r="AU13" s="167"/>
      <c r="AV13" s="168"/>
      <c r="AW13" s="169"/>
      <c r="AX13" s="170"/>
      <c r="AY13" s="165"/>
      <c r="AZ13" s="166"/>
      <c r="BA13" s="166"/>
      <c r="BB13" s="167"/>
      <c r="BC13" s="168"/>
      <c r="BD13" s="169"/>
      <c r="BE13" s="170"/>
      <c r="BF13" s="147"/>
      <c r="BG13" s="142"/>
      <c r="BH13" s="142"/>
      <c r="BI13" s="148"/>
      <c r="BJ13" s="149"/>
      <c r="BK13" s="145"/>
      <c r="BL13" s="146"/>
      <c r="BM13" s="66">
        <f t="shared" si="6"/>
        <v>2</v>
      </c>
      <c r="BN13" s="39">
        <f t="shared" si="7"/>
        <v>2</v>
      </c>
      <c r="BO13" s="39">
        <f t="shared" si="8"/>
        <v>30</v>
      </c>
      <c r="BP13" s="39">
        <f t="shared" si="9"/>
        <v>0</v>
      </c>
      <c r="BQ13" s="83">
        <f t="shared" si="10"/>
        <v>0</v>
      </c>
      <c r="BR13" s="138">
        <f t="shared" si="11"/>
        <v>1</v>
      </c>
      <c r="BS13" s="139">
        <f t="shared" si="12"/>
        <v>1</v>
      </c>
    </row>
    <row r="14" spans="1:71" s="140" customFormat="1" ht="24" customHeight="1" thickBot="1">
      <c r="A14" s="66">
        <f>A13+1</f>
        <v>3</v>
      </c>
      <c r="B14" s="41" t="s">
        <v>55</v>
      </c>
      <c r="C14" s="41" t="s">
        <v>56</v>
      </c>
      <c r="D14" s="39" t="s">
        <v>3</v>
      </c>
      <c r="E14" s="39" t="s">
        <v>3</v>
      </c>
      <c r="F14" s="40" t="s">
        <v>1</v>
      </c>
      <c r="G14" s="40" t="s">
        <v>3</v>
      </c>
      <c r="H14" s="111">
        <f t="shared" si="13"/>
        <v>30</v>
      </c>
      <c r="I14" s="112">
        <f t="shared" si="0"/>
        <v>15</v>
      </c>
      <c r="J14" s="112">
        <f t="shared" si="1"/>
        <v>15</v>
      </c>
      <c r="K14" s="112">
        <f t="shared" si="2"/>
        <v>0</v>
      </c>
      <c r="L14" s="113">
        <f t="shared" si="3"/>
        <v>0</v>
      </c>
      <c r="M14" s="111">
        <f t="shared" si="4"/>
        <v>25</v>
      </c>
      <c r="N14" s="163">
        <f t="shared" si="5"/>
        <v>2</v>
      </c>
      <c r="O14" s="43"/>
      <c r="P14" s="70">
        <v>15</v>
      </c>
      <c r="Q14" s="40">
        <v>15</v>
      </c>
      <c r="R14" s="40"/>
      <c r="S14" s="62"/>
      <c r="T14" s="63">
        <v>25</v>
      </c>
      <c r="U14" s="43">
        <v>2</v>
      </c>
      <c r="V14" s="51" t="s">
        <v>2</v>
      </c>
      <c r="W14" s="52"/>
      <c r="X14" s="40"/>
      <c r="Y14" s="40"/>
      <c r="Z14" s="71"/>
      <c r="AA14" s="72"/>
      <c r="AB14" s="43"/>
      <c r="AC14" s="51"/>
      <c r="AD14" s="52"/>
      <c r="AE14" s="40"/>
      <c r="AF14" s="40"/>
      <c r="AG14" s="71"/>
      <c r="AH14" s="72"/>
      <c r="AI14" s="43"/>
      <c r="AJ14" s="51"/>
      <c r="AK14" s="52"/>
      <c r="AL14" s="40"/>
      <c r="AM14" s="40"/>
      <c r="AN14" s="71"/>
      <c r="AO14" s="72"/>
      <c r="AP14" s="43"/>
      <c r="AQ14" s="51"/>
      <c r="AR14" s="147"/>
      <c r="AS14" s="142"/>
      <c r="AT14" s="142"/>
      <c r="AU14" s="148"/>
      <c r="AV14" s="149"/>
      <c r="AW14" s="145"/>
      <c r="AX14" s="146"/>
      <c r="AY14" s="147"/>
      <c r="AZ14" s="142"/>
      <c r="BA14" s="142"/>
      <c r="BB14" s="148"/>
      <c r="BC14" s="149"/>
      <c r="BD14" s="145"/>
      <c r="BE14" s="146"/>
      <c r="BF14" s="147"/>
      <c r="BG14" s="142"/>
      <c r="BH14" s="142"/>
      <c r="BI14" s="148"/>
      <c r="BJ14" s="149"/>
      <c r="BK14" s="145"/>
      <c r="BL14" s="146"/>
      <c r="BM14" s="66">
        <f t="shared" si="6"/>
        <v>2</v>
      </c>
      <c r="BN14" s="39">
        <f t="shared" si="7"/>
        <v>0</v>
      </c>
      <c r="BO14" s="39">
        <f t="shared" si="8"/>
        <v>0</v>
      </c>
      <c r="BP14" s="39">
        <f t="shared" si="9"/>
        <v>0</v>
      </c>
      <c r="BQ14" s="83">
        <f t="shared" si="10"/>
        <v>0</v>
      </c>
      <c r="BR14" s="138">
        <f t="shared" si="11"/>
        <v>1.0909090909090908</v>
      </c>
      <c r="BS14" s="139">
        <f t="shared" si="12"/>
        <v>0.90909090909090906</v>
      </c>
    </row>
    <row r="15" spans="1:71" s="140" customFormat="1" ht="24" customHeight="1" thickBot="1">
      <c r="A15" s="66">
        <v>4</v>
      </c>
      <c r="B15" s="38" t="s">
        <v>57</v>
      </c>
      <c r="C15" s="41" t="s">
        <v>58</v>
      </c>
      <c r="D15" s="40" t="s">
        <v>3</v>
      </c>
      <c r="E15" s="39" t="s">
        <v>3</v>
      </c>
      <c r="F15" s="40" t="s">
        <v>1</v>
      </c>
      <c r="G15" s="40" t="s">
        <v>3</v>
      </c>
      <c r="H15" s="111">
        <f t="shared" si="13"/>
        <v>30</v>
      </c>
      <c r="I15" s="112">
        <f t="shared" si="0"/>
        <v>15</v>
      </c>
      <c r="J15" s="112">
        <f t="shared" si="1"/>
        <v>15</v>
      </c>
      <c r="K15" s="112">
        <f t="shared" si="2"/>
        <v>0</v>
      </c>
      <c r="L15" s="113">
        <f t="shared" si="3"/>
        <v>0</v>
      </c>
      <c r="M15" s="111">
        <f t="shared" si="4"/>
        <v>30</v>
      </c>
      <c r="N15" s="163">
        <f t="shared" si="5"/>
        <v>2</v>
      </c>
      <c r="O15" s="43"/>
      <c r="P15" s="70">
        <v>15</v>
      </c>
      <c r="Q15" s="40">
        <v>15</v>
      </c>
      <c r="R15" s="47"/>
      <c r="S15" s="73"/>
      <c r="T15" s="74">
        <v>30</v>
      </c>
      <c r="U15" s="43">
        <v>2</v>
      </c>
      <c r="V15" s="51" t="s">
        <v>0</v>
      </c>
      <c r="W15" s="52"/>
      <c r="X15" s="40"/>
      <c r="Y15" s="40"/>
      <c r="Z15" s="71"/>
      <c r="AA15" s="72"/>
      <c r="AB15" s="43"/>
      <c r="AC15" s="51"/>
      <c r="AD15" s="52"/>
      <c r="AE15" s="40"/>
      <c r="AF15" s="40"/>
      <c r="AG15" s="71"/>
      <c r="AH15" s="72"/>
      <c r="AI15" s="43"/>
      <c r="AJ15" s="51"/>
      <c r="AK15" s="52"/>
      <c r="AL15" s="40"/>
      <c r="AM15" s="40"/>
      <c r="AN15" s="71"/>
      <c r="AO15" s="72"/>
      <c r="AP15" s="43"/>
      <c r="AQ15" s="51"/>
      <c r="AR15" s="147"/>
      <c r="AS15" s="142"/>
      <c r="AT15" s="142"/>
      <c r="AU15" s="148"/>
      <c r="AV15" s="149"/>
      <c r="AW15" s="145"/>
      <c r="AX15" s="146"/>
      <c r="AY15" s="147"/>
      <c r="AZ15" s="142"/>
      <c r="BA15" s="142"/>
      <c r="BB15" s="148"/>
      <c r="BC15" s="149"/>
      <c r="BD15" s="145"/>
      <c r="BE15" s="146"/>
      <c r="BF15" s="147"/>
      <c r="BG15" s="142"/>
      <c r="BH15" s="142"/>
      <c r="BI15" s="148"/>
      <c r="BJ15" s="149"/>
      <c r="BK15" s="145"/>
      <c r="BL15" s="146"/>
      <c r="BM15" s="66">
        <f t="shared" si="6"/>
        <v>2</v>
      </c>
      <c r="BN15" s="39">
        <f t="shared" si="7"/>
        <v>0</v>
      </c>
      <c r="BO15" s="39">
        <f t="shared" si="8"/>
        <v>0</v>
      </c>
      <c r="BP15" s="39">
        <f t="shared" si="9"/>
        <v>0</v>
      </c>
      <c r="BQ15" s="83">
        <f t="shared" si="10"/>
        <v>0</v>
      </c>
      <c r="BR15" s="138">
        <f t="shared" si="11"/>
        <v>1</v>
      </c>
      <c r="BS15" s="139">
        <f t="shared" si="12"/>
        <v>1</v>
      </c>
    </row>
    <row r="16" spans="1:71" s="140" customFormat="1" ht="24" customHeight="1" thickBot="1">
      <c r="A16" s="66">
        <v>5</v>
      </c>
      <c r="B16" s="41" t="s">
        <v>59</v>
      </c>
      <c r="C16" s="41" t="s">
        <v>60</v>
      </c>
      <c r="D16" s="36" t="s">
        <v>3</v>
      </c>
      <c r="E16" s="40" t="s">
        <v>3</v>
      </c>
      <c r="F16" s="40" t="s">
        <v>1</v>
      </c>
      <c r="G16" s="40" t="s">
        <v>1</v>
      </c>
      <c r="H16" s="111">
        <f t="shared" si="13"/>
        <v>30</v>
      </c>
      <c r="I16" s="112">
        <f t="shared" si="0"/>
        <v>15</v>
      </c>
      <c r="J16" s="112">
        <f t="shared" si="1"/>
        <v>15</v>
      </c>
      <c r="K16" s="112">
        <f t="shared" si="2"/>
        <v>0</v>
      </c>
      <c r="L16" s="113">
        <f t="shared" si="3"/>
        <v>0</v>
      </c>
      <c r="M16" s="111">
        <f t="shared" si="4"/>
        <v>25</v>
      </c>
      <c r="N16" s="163">
        <f t="shared" si="5"/>
        <v>2</v>
      </c>
      <c r="O16" s="43">
        <v>1</v>
      </c>
      <c r="P16" s="70">
        <v>15</v>
      </c>
      <c r="Q16" s="40">
        <v>15</v>
      </c>
      <c r="R16" s="40"/>
      <c r="S16" s="73"/>
      <c r="T16" s="74">
        <v>25</v>
      </c>
      <c r="U16" s="43">
        <v>2</v>
      </c>
      <c r="V16" s="51" t="s">
        <v>2</v>
      </c>
      <c r="W16" s="52"/>
      <c r="X16" s="40"/>
      <c r="Y16" s="40"/>
      <c r="Z16" s="71"/>
      <c r="AA16" s="72"/>
      <c r="AB16" s="43"/>
      <c r="AC16" s="51"/>
      <c r="AD16" s="52"/>
      <c r="AE16" s="40"/>
      <c r="AF16" s="40"/>
      <c r="AG16" s="71"/>
      <c r="AH16" s="72"/>
      <c r="AI16" s="43"/>
      <c r="AJ16" s="51"/>
      <c r="AK16" s="52"/>
      <c r="AL16" s="40"/>
      <c r="AM16" s="40"/>
      <c r="AN16" s="71"/>
      <c r="AO16" s="72"/>
      <c r="AP16" s="43"/>
      <c r="AQ16" s="51"/>
      <c r="AR16" s="147"/>
      <c r="AS16" s="142"/>
      <c r="AT16" s="142"/>
      <c r="AU16" s="148"/>
      <c r="AV16" s="149"/>
      <c r="AW16" s="145"/>
      <c r="AX16" s="146"/>
      <c r="AY16" s="147"/>
      <c r="AZ16" s="142"/>
      <c r="BA16" s="142"/>
      <c r="BB16" s="148"/>
      <c r="BC16" s="149"/>
      <c r="BD16" s="145"/>
      <c r="BE16" s="146"/>
      <c r="BF16" s="147"/>
      <c r="BG16" s="142"/>
      <c r="BH16" s="142"/>
      <c r="BI16" s="148"/>
      <c r="BJ16" s="149"/>
      <c r="BK16" s="145"/>
      <c r="BL16" s="146"/>
      <c r="BM16" s="66">
        <f t="shared" si="6"/>
        <v>2</v>
      </c>
      <c r="BN16" s="39">
        <f t="shared" si="7"/>
        <v>1</v>
      </c>
      <c r="BO16" s="39">
        <f t="shared" si="8"/>
        <v>15</v>
      </c>
      <c r="BP16" s="39">
        <f t="shared" si="9"/>
        <v>0</v>
      </c>
      <c r="BQ16" s="83">
        <f t="shared" si="10"/>
        <v>0</v>
      </c>
      <c r="BR16" s="138">
        <f t="shared" si="11"/>
        <v>1.0909090909090908</v>
      </c>
      <c r="BS16" s="139">
        <f t="shared" si="12"/>
        <v>0.90909090909090906</v>
      </c>
    </row>
    <row r="17" spans="1:71" s="140" customFormat="1" ht="24" customHeight="1" thickBot="1">
      <c r="A17" s="66">
        <v>6</v>
      </c>
      <c r="B17" s="41" t="s">
        <v>61</v>
      </c>
      <c r="C17" s="41" t="s">
        <v>62</v>
      </c>
      <c r="D17" s="39" t="s">
        <v>3</v>
      </c>
      <c r="E17" s="36" t="s">
        <v>3</v>
      </c>
      <c r="F17" s="40" t="s">
        <v>1</v>
      </c>
      <c r="G17" s="42" t="s">
        <v>3</v>
      </c>
      <c r="H17" s="111">
        <f t="shared" si="13"/>
        <v>30</v>
      </c>
      <c r="I17" s="112">
        <f t="shared" si="0"/>
        <v>15</v>
      </c>
      <c r="J17" s="112">
        <f t="shared" si="1"/>
        <v>15</v>
      </c>
      <c r="K17" s="112">
        <f t="shared" si="2"/>
        <v>0</v>
      </c>
      <c r="L17" s="113">
        <f t="shared" si="3"/>
        <v>0</v>
      </c>
      <c r="M17" s="111">
        <f t="shared" si="4"/>
        <v>30</v>
      </c>
      <c r="N17" s="163">
        <f t="shared" si="5"/>
        <v>2</v>
      </c>
      <c r="O17" s="43"/>
      <c r="P17" s="70"/>
      <c r="Q17" s="40"/>
      <c r="R17" s="75"/>
      <c r="S17" s="73"/>
      <c r="T17" s="76"/>
      <c r="U17" s="43"/>
      <c r="V17" s="51"/>
      <c r="W17" s="70">
        <v>15</v>
      </c>
      <c r="X17" s="40">
        <v>15</v>
      </c>
      <c r="Y17" s="75"/>
      <c r="Z17" s="73"/>
      <c r="AA17" s="76">
        <v>30</v>
      </c>
      <c r="AB17" s="43">
        <v>2</v>
      </c>
      <c r="AC17" s="51" t="s">
        <v>0</v>
      </c>
      <c r="AD17" s="52"/>
      <c r="AE17" s="40"/>
      <c r="AF17" s="40"/>
      <c r="AG17" s="71"/>
      <c r="AH17" s="72"/>
      <c r="AI17" s="43"/>
      <c r="AJ17" s="51"/>
      <c r="AK17" s="52"/>
      <c r="AL17" s="40"/>
      <c r="AM17" s="40"/>
      <c r="AN17" s="71"/>
      <c r="AO17" s="72"/>
      <c r="AP17" s="43"/>
      <c r="AQ17" s="51"/>
      <c r="AR17" s="147"/>
      <c r="AS17" s="142"/>
      <c r="AT17" s="142"/>
      <c r="AU17" s="148"/>
      <c r="AV17" s="149"/>
      <c r="AW17" s="145"/>
      <c r="AX17" s="146"/>
      <c r="AY17" s="147"/>
      <c r="AZ17" s="142"/>
      <c r="BA17" s="142"/>
      <c r="BB17" s="148"/>
      <c r="BC17" s="149"/>
      <c r="BD17" s="145"/>
      <c r="BE17" s="146"/>
      <c r="BF17" s="147"/>
      <c r="BG17" s="142"/>
      <c r="BH17" s="142"/>
      <c r="BI17" s="148"/>
      <c r="BJ17" s="149"/>
      <c r="BK17" s="145"/>
      <c r="BL17" s="146"/>
      <c r="BM17" s="66">
        <f t="shared" si="6"/>
        <v>2</v>
      </c>
      <c r="BN17" s="39">
        <f t="shared" si="7"/>
        <v>0</v>
      </c>
      <c r="BO17" s="39">
        <f t="shared" si="8"/>
        <v>0</v>
      </c>
      <c r="BP17" s="39">
        <f t="shared" si="9"/>
        <v>0</v>
      </c>
      <c r="BQ17" s="83">
        <f t="shared" si="10"/>
        <v>0</v>
      </c>
      <c r="BR17" s="138">
        <f t="shared" si="11"/>
        <v>1</v>
      </c>
      <c r="BS17" s="139">
        <f t="shared" si="12"/>
        <v>1</v>
      </c>
    </row>
    <row r="18" spans="1:71" s="140" customFormat="1" ht="24" customHeight="1" thickBot="1">
      <c r="A18" s="66">
        <v>7</v>
      </c>
      <c r="B18" s="41" t="s">
        <v>63</v>
      </c>
      <c r="C18" s="41" t="s">
        <v>64</v>
      </c>
      <c r="D18" s="39" t="s">
        <v>3</v>
      </c>
      <c r="E18" s="39" t="s">
        <v>3</v>
      </c>
      <c r="F18" s="40" t="s">
        <v>1</v>
      </c>
      <c r="G18" s="42" t="s">
        <v>1</v>
      </c>
      <c r="H18" s="111">
        <f t="shared" si="13"/>
        <v>105</v>
      </c>
      <c r="I18" s="112">
        <f t="shared" si="0"/>
        <v>0</v>
      </c>
      <c r="J18" s="112">
        <f t="shared" si="1"/>
        <v>0</v>
      </c>
      <c r="K18" s="112">
        <f t="shared" si="2"/>
        <v>105</v>
      </c>
      <c r="L18" s="113">
        <f t="shared" si="3"/>
        <v>0</v>
      </c>
      <c r="M18" s="111">
        <f t="shared" si="4"/>
        <v>70</v>
      </c>
      <c r="N18" s="163">
        <f t="shared" si="5"/>
        <v>7</v>
      </c>
      <c r="O18" s="198">
        <v>7</v>
      </c>
      <c r="P18" s="70"/>
      <c r="Q18" s="40"/>
      <c r="R18" s="77">
        <v>60</v>
      </c>
      <c r="S18" s="73"/>
      <c r="T18" s="74">
        <v>40</v>
      </c>
      <c r="U18" s="43">
        <v>4</v>
      </c>
      <c r="V18" s="51" t="s">
        <v>2</v>
      </c>
      <c r="W18" s="52"/>
      <c r="X18" s="40"/>
      <c r="Y18" s="78">
        <v>45</v>
      </c>
      <c r="Z18" s="71"/>
      <c r="AA18" s="72">
        <v>30</v>
      </c>
      <c r="AB18" s="43">
        <v>3</v>
      </c>
      <c r="AC18" s="51" t="s">
        <v>2</v>
      </c>
      <c r="AD18" s="52"/>
      <c r="AE18" s="40"/>
      <c r="AF18" s="40"/>
      <c r="AG18" s="71"/>
      <c r="AH18" s="72"/>
      <c r="AI18" s="43"/>
      <c r="AJ18" s="51"/>
      <c r="AK18" s="52"/>
      <c r="AL18" s="40"/>
      <c r="AM18" s="40"/>
      <c r="AN18" s="71"/>
      <c r="AO18" s="72"/>
      <c r="AP18" s="43"/>
      <c r="AQ18" s="51"/>
      <c r="AR18" s="147"/>
      <c r="AS18" s="142"/>
      <c r="AT18" s="142"/>
      <c r="AU18" s="148"/>
      <c r="AV18" s="149"/>
      <c r="AW18" s="145"/>
      <c r="AX18" s="146"/>
      <c r="AY18" s="147"/>
      <c r="AZ18" s="142"/>
      <c r="BA18" s="142"/>
      <c r="BB18" s="148"/>
      <c r="BC18" s="149"/>
      <c r="BD18" s="145"/>
      <c r="BE18" s="146"/>
      <c r="BF18" s="147"/>
      <c r="BG18" s="142"/>
      <c r="BH18" s="142"/>
      <c r="BI18" s="148"/>
      <c r="BJ18" s="149"/>
      <c r="BK18" s="145"/>
      <c r="BL18" s="146"/>
      <c r="BM18" s="66">
        <f t="shared" si="6"/>
        <v>7</v>
      </c>
      <c r="BN18" s="39">
        <f t="shared" si="7"/>
        <v>7</v>
      </c>
      <c r="BO18" s="39">
        <f t="shared" si="8"/>
        <v>105</v>
      </c>
      <c r="BP18" s="39">
        <f t="shared" si="9"/>
        <v>0</v>
      </c>
      <c r="BQ18" s="83">
        <f t="shared" si="10"/>
        <v>0</v>
      </c>
      <c r="BR18" s="138">
        <f t="shared" si="11"/>
        <v>4.2</v>
      </c>
      <c r="BS18" s="139">
        <f t="shared" si="12"/>
        <v>2.8000000000000003</v>
      </c>
    </row>
    <row r="19" spans="1:71" s="140" customFormat="1" ht="24" customHeight="1" thickBot="1">
      <c r="A19" s="66">
        <v>8</v>
      </c>
      <c r="B19" s="41" t="s">
        <v>65</v>
      </c>
      <c r="C19" s="38" t="s">
        <v>66</v>
      </c>
      <c r="D19" s="40" t="s">
        <v>3</v>
      </c>
      <c r="E19" s="39" t="s">
        <v>3</v>
      </c>
      <c r="F19" s="40" t="s">
        <v>1</v>
      </c>
      <c r="G19" s="40" t="s">
        <v>1</v>
      </c>
      <c r="H19" s="111">
        <f t="shared" si="13"/>
        <v>45</v>
      </c>
      <c r="I19" s="112">
        <f t="shared" si="0"/>
        <v>15</v>
      </c>
      <c r="J19" s="112">
        <f t="shared" si="1"/>
        <v>30</v>
      </c>
      <c r="K19" s="112">
        <f t="shared" si="2"/>
        <v>0</v>
      </c>
      <c r="L19" s="113">
        <f t="shared" si="3"/>
        <v>0</v>
      </c>
      <c r="M19" s="111">
        <f t="shared" si="4"/>
        <v>45</v>
      </c>
      <c r="N19" s="163">
        <f t="shared" si="5"/>
        <v>3</v>
      </c>
      <c r="O19" s="43">
        <v>2</v>
      </c>
      <c r="P19" s="46">
        <v>15</v>
      </c>
      <c r="Q19" s="47">
        <v>30</v>
      </c>
      <c r="R19" s="47"/>
      <c r="S19" s="73"/>
      <c r="T19" s="74">
        <v>45</v>
      </c>
      <c r="U19" s="43">
        <v>3</v>
      </c>
      <c r="V19" s="51" t="s">
        <v>0</v>
      </c>
      <c r="W19" s="70"/>
      <c r="X19" s="40"/>
      <c r="Y19" s="47"/>
      <c r="Z19" s="71"/>
      <c r="AA19" s="72"/>
      <c r="AB19" s="43"/>
      <c r="AC19" s="51"/>
      <c r="AD19" s="52"/>
      <c r="AE19" s="40"/>
      <c r="AF19" s="40"/>
      <c r="AG19" s="71"/>
      <c r="AH19" s="72"/>
      <c r="AI19" s="43"/>
      <c r="AJ19" s="51"/>
      <c r="AK19" s="52"/>
      <c r="AL19" s="40"/>
      <c r="AM19" s="40"/>
      <c r="AN19" s="71"/>
      <c r="AO19" s="72"/>
      <c r="AP19" s="43"/>
      <c r="AQ19" s="51"/>
      <c r="AR19" s="147"/>
      <c r="AS19" s="142"/>
      <c r="AT19" s="142"/>
      <c r="AU19" s="148"/>
      <c r="AV19" s="149"/>
      <c r="AW19" s="145"/>
      <c r="AX19" s="146"/>
      <c r="AY19" s="147"/>
      <c r="AZ19" s="142"/>
      <c r="BA19" s="142"/>
      <c r="BB19" s="148"/>
      <c r="BC19" s="149"/>
      <c r="BD19" s="145"/>
      <c r="BE19" s="146"/>
      <c r="BF19" s="147"/>
      <c r="BG19" s="142"/>
      <c r="BH19" s="142"/>
      <c r="BI19" s="148"/>
      <c r="BJ19" s="149"/>
      <c r="BK19" s="145"/>
      <c r="BL19" s="146"/>
      <c r="BM19" s="66">
        <f t="shared" si="6"/>
        <v>3</v>
      </c>
      <c r="BN19" s="39">
        <f t="shared" si="7"/>
        <v>2</v>
      </c>
      <c r="BO19" s="39">
        <f t="shared" si="8"/>
        <v>30</v>
      </c>
      <c r="BP19" s="39">
        <f t="shared" si="9"/>
        <v>0</v>
      </c>
      <c r="BQ19" s="83">
        <f t="shared" si="10"/>
        <v>0</v>
      </c>
      <c r="BR19" s="138">
        <f t="shared" si="11"/>
        <v>1.5</v>
      </c>
      <c r="BS19" s="139">
        <f t="shared" si="12"/>
        <v>1.5</v>
      </c>
    </row>
    <row r="20" spans="1:71" s="140" customFormat="1" ht="24" customHeight="1" thickBot="1">
      <c r="A20" s="66">
        <v>9</v>
      </c>
      <c r="B20" s="246" t="s">
        <v>67</v>
      </c>
      <c r="C20" s="41" t="s">
        <v>68</v>
      </c>
      <c r="D20" s="36" t="s">
        <v>3</v>
      </c>
      <c r="E20" s="40" t="s">
        <v>3</v>
      </c>
      <c r="F20" s="40" t="s">
        <v>1</v>
      </c>
      <c r="G20" s="40" t="s">
        <v>1</v>
      </c>
      <c r="H20" s="111">
        <f t="shared" si="13"/>
        <v>30</v>
      </c>
      <c r="I20" s="112">
        <f t="shared" si="0"/>
        <v>15</v>
      </c>
      <c r="J20" s="112">
        <f t="shared" si="1"/>
        <v>15</v>
      </c>
      <c r="K20" s="112">
        <f t="shared" si="2"/>
        <v>0</v>
      </c>
      <c r="L20" s="113">
        <f t="shared" si="3"/>
        <v>0</v>
      </c>
      <c r="M20" s="111">
        <f t="shared" si="4"/>
        <v>30</v>
      </c>
      <c r="N20" s="163">
        <f t="shared" si="5"/>
        <v>2</v>
      </c>
      <c r="O20" s="43">
        <v>1</v>
      </c>
      <c r="P20" s="70">
        <v>15</v>
      </c>
      <c r="Q20" s="78">
        <v>15</v>
      </c>
      <c r="R20" s="47"/>
      <c r="S20" s="73"/>
      <c r="T20" s="74">
        <v>30</v>
      </c>
      <c r="U20" s="43">
        <v>2</v>
      </c>
      <c r="V20" s="51" t="s">
        <v>0</v>
      </c>
      <c r="W20" s="52"/>
      <c r="X20" s="40"/>
      <c r="Y20" s="40"/>
      <c r="Z20" s="71"/>
      <c r="AA20" s="72"/>
      <c r="AB20" s="43"/>
      <c r="AC20" s="51"/>
      <c r="AD20" s="52"/>
      <c r="AE20" s="40"/>
      <c r="AF20" s="40"/>
      <c r="AG20" s="71"/>
      <c r="AH20" s="72"/>
      <c r="AI20" s="43"/>
      <c r="AJ20" s="51"/>
      <c r="AK20" s="52"/>
      <c r="AL20" s="40"/>
      <c r="AM20" s="40"/>
      <c r="AN20" s="71"/>
      <c r="AO20" s="72"/>
      <c r="AP20" s="43"/>
      <c r="AQ20" s="51"/>
      <c r="AR20" s="147"/>
      <c r="AS20" s="142"/>
      <c r="AT20" s="142"/>
      <c r="AU20" s="148"/>
      <c r="AV20" s="149"/>
      <c r="AW20" s="145"/>
      <c r="AX20" s="146"/>
      <c r="AY20" s="147"/>
      <c r="AZ20" s="142"/>
      <c r="BA20" s="142"/>
      <c r="BB20" s="148"/>
      <c r="BC20" s="149"/>
      <c r="BD20" s="145"/>
      <c r="BE20" s="146"/>
      <c r="BF20" s="147"/>
      <c r="BG20" s="142"/>
      <c r="BH20" s="142"/>
      <c r="BI20" s="148"/>
      <c r="BJ20" s="149"/>
      <c r="BK20" s="145"/>
      <c r="BL20" s="146"/>
      <c r="BM20" s="66">
        <f t="shared" si="6"/>
        <v>2</v>
      </c>
      <c r="BN20" s="39">
        <f t="shared" si="7"/>
        <v>1</v>
      </c>
      <c r="BO20" s="39">
        <f t="shared" si="8"/>
        <v>15</v>
      </c>
      <c r="BP20" s="39">
        <f t="shared" si="9"/>
        <v>0</v>
      </c>
      <c r="BQ20" s="83">
        <f t="shared" si="10"/>
        <v>0</v>
      </c>
      <c r="BR20" s="138">
        <f t="shared" si="11"/>
        <v>1</v>
      </c>
      <c r="BS20" s="139">
        <f t="shared" si="12"/>
        <v>1</v>
      </c>
    </row>
    <row r="21" spans="1:71" s="140" customFormat="1" ht="24" customHeight="1" thickBot="1">
      <c r="A21" s="66">
        <v>10</v>
      </c>
      <c r="B21" s="41" t="s">
        <v>69</v>
      </c>
      <c r="C21" s="38" t="s">
        <v>70</v>
      </c>
      <c r="D21" s="39" t="s">
        <v>3</v>
      </c>
      <c r="E21" s="39" t="s">
        <v>3</v>
      </c>
      <c r="F21" s="40" t="s">
        <v>1</v>
      </c>
      <c r="G21" s="40" t="s">
        <v>3</v>
      </c>
      <c r="H21" s="111">
        <f t="shared" si="13"/>
        <v>30</v>
      </c>
      <c r="I21" s="112">
        <f t="shared" si="0"/>
        <v>15</v>
      </c>
      <c r="J21" s="112">
        <f t="shared" si="1"/>
        <v>15</v>
      </c>
      <c r="K21" s="112">
        <f t="shared" si="2"/>
        <v>0</v>
      </c>
      <c r="L21" s="113">
        <f t="shared" si="3"/>
        <v>0</v>
      </c>
      <c r="M21" s="111">
        <f t="shared" si="4"/>
        <v>30</v>
      </c>
      <c r="N21" s="163">
        <f t="shared" si="5"/>
        <v>2</v>
      </c>
      <c r="O21" s="43"/>
      <c r="P21" s="70">
        <v>15</v>
      </c>
      <c r="Q21" s="40">
        <v>15</v>
      </c>
      <c r="R21" s="47"/>
      <c r="S21" s="73"/>
      <c r="T21" s="74">
        <v>30</v>
      </c>
      <c r="U21" s="43">
        <v>2</v>
      </c>
      <c r="V21" s="51" t="s">
        <v>2</v>
      </c>
      <c r="W21" s="52"/>
      <c r="X21" s="40"/>
      <c r="Y21" s="40"/>
      <c r="Z21" s="71"/>
      <c r="AA21" s="72"/>
      <c r="AB21" s="43"/>
      <c r="AC21" s="51"/>
      <c r="AD21" s="52"/>
      <c r="AE21" s="40"/>
      <c r="AF21" s="40"/>
      <c r="AG21" s="71"/>
      <c r="AH21" s="72"/>
      <c r="AI21" s="43"/>
      <c r="AJ21" s="51"/>
      <c r="AK21" s="52"/>
      <c r="AL21" s="40"/>
      <c r="AM21" s="40"/>
      <c r="AN21" s="71"/>
      <c r="AO21" s="72"/>
      <c r="AP21" s="43"/>
      <c r="AQ21" s="51"/>
      <c r="AR21" s="147"/>
      <c r="AS21" s="142"/>
      <c r="AT21" s="142"/>
      <c r="AU21" s="148"/>
      <c r="AV21" s="149"/>
      <c r="AW21" s="145"/>
      <c r="AX21" s="146"/>
      <c r="AY21" s="147"/>
      <c r="AZ21" s="142"/>
      <c r="BA21" s="142"/>
      <c r="BB21" s="148"/>
      <c r="BC21" s="149"/>
      <c r="BD21" s="145"/>
      <c r="BE21" s="146"/>
      <c r="BF21" s="147"/>
      <c r="BG21" s="142"/>
      <c r="BH21" s="142"/>
      <c r="BI21" s="148"/>
      <c r="BJ21" s="149"/>
      <c r="BK21" s="145"/>
      <c r="BL21" s="146"/>
      <c r="BM21" s="66">
        <f t="shared" si="6"/>
        <v>2</v>
      </c>
      <c r="BN21" s="39">
        <f t="shared" si="7"/>
        <v>0</v>
      </c>
      <c r="BO21" s="39">
        <f t="shared" si="8"/>
        <v>0</v>
      </c>
      <c r="BP21" s="39">
        <f t="shared" si="9"/>
        <v>0</v>
      </c>
      <c r="BQ21" s="83">
        <f t="shared" si="10"/>
        <v>0</v>
      </c>
      <c r="BR21" s="138">
        <f t="shared" si="11"/>
        <v>1</v>
      </c>
      <c r="BS21" s="139">
        <f t="shared" si="12"/>
        <v>1</v>
      </c>
    </row>
    <row r="22" spans="1:71" s="140" customFormat="1" ht="24" customHeight="1" thickBot="1">
      <c r="A22" s="66">
        <v>11</v>
      </c>
      <c r="B22" s="41" t="s">
        <v>71</v>
      </c>
      <c r="C22" s="41" t="s">
        <v>72</v>
      </c>
      <c r="D22" s="39" t="s">
        <v>3</v>
      </c>
      <c r="E22" s="39" t="s">
        <v>3</v>
      </c>
      <c r="F22" s="40" t="s">
        <v>1</v>
      </c>
      <c r="G22" s="39" t="s">
        <v>3</v>
      </c>
      <c r="H22" s="111">
        <f t="shared" si="13"/>
        <v>30</v>
      </c>
      <c r="I22" s="112">
        <f t="shared" si="0"/>
        <v>15</v>
      </c>
      <c r="J22" s="112">
        <f t="shared" si="1"/>
        <v>15</v>
      </c>
      <c r="K22" s="112">
        <f t="shared" si="2"/>
        <v>0</v>
      </c>
      <c r="L22" s="113">
        <f t="shared" si="3"/>
        <v>0</v>
      </c>
      <c r="M22" s="111">
        <f t="shared" si="4"/>
        <v>25</v>
      </c>
      <c r="N22" s="163">
        <f t="shared" si="5"/>
        <v>2</v>
      </c>
      <c r="O22" s="43"/>
      <c r="P22" s="70">
        <v>15</v>
      </c>
      <c r="Q22" s="40">
        <v>15</v>
      </c>
      <c r="R22" s="40"/>
      <c r="S22" s="73"/>
      <c r="T22" s="74">
        <v>25</v>
      </c>
      <c r="U22" s="43">
        <v>2</v>
      </c>
      <c r="V22" s="51" t="s">
        <v>2</v>
      </c>
      <c r="W22" s="52"/>
      <c r="X22" s="40"/>
      <c r="Y22" s="40"/>
      <c r="Z22" s="71"/>
      <c r="AA22" s="72"/>
      <c r="AB22" s="43"/>
      <c r="AC22" s="51"/>
      <c r="AD22" s="52"/>
      <c r="AE22" s="40"/>
      <c r="AF22" s="40"/>
      <c r="AG22" s="71"/>
      <c r="AH22" s="72"/>
      <c r="AI22" s="43"/>
      <c r="AJ22" s="51"/>
      <c r="AK22" s="52"/>
      <c r="AL22" s="40"/>
      <c r="AM22" s="40"/>
      <c r="AN22" s="71"/>
      <c r="AO22" s="72"/>
      <c r="AP22" s="43"/>
      <c r="AQ22" s="51"/>
      <c r="AR22" s="147"/>
      <c r="AS22" s="142"/>
      <c r="AT22" s="142"/>
      <c r="AU22" s="148"/>
      <c r="AV22" s="149"/>
      <c r="AW22" s="145"/>
      <c r="AX22" s="146"/>
      <c r="AY22" s="147"/>
      <c r="AZ22" s="142"/>
      <c r="BA22" s="142"/>
      <c r="BB22" s="148"/>
      <c r="BC22" s="149"/>
      <c r="BD22" s="145"/>
      <c r="BE22" s="146"/>
      <c r="BF22" s="147"/>
      <c r="BG22" s="142"/>
      <c r="BH22" s="142"/>
      <c r="BI22" s="148"/>
      <c r="BJ22" s="149"/>
      <c r="BK22" s="145"/>
      <c r="BL22" s="146"/>
      <c r="BM22" s="66">
        <f t="shared" si="6"/>
        <v>2</v>
      </c>
      <c r="BN22" s="39">
        <f t="shared" si="7"/>
        <v>0</v>
      </c>
      <c r="BO22" s="39">
        <f t="shared" si="8"/>
        <v>0</v>
      </c>
      <c r="BP22" s="39">
        <f t="shared" si="9"/>
        <v>0</v>
      </c>
      <c r="BQ22" s="83">
        <f t="shared" si="10"/>
        <v>0</v>
      </c>
      <c r="BR22" s="138">
        <f t="shared" si="11"/>
        <v>1.0909090909090908</v>
      </c>
      <c r="BS22" s="139">
        <f t="shared" si="12"/>
        <v>0.90909090909090906</v>
      </c>
    </row>
    <row r="23" spans="1:71" s="140" customFormat="1" ht="24" customHeight="1" thickBot="1">
      <c r="A23" s="66">
        <v>12</v>
      </c>
      <c r="B23" s="41" t="s">
        <v>73</v>
      </c>
      <c r="C23" s="41" t="s">
        <v>74</v>
      </c>
      <c r="D23" s="40" t="s">
        <v>3</v>
      </c>
      <c r="E23" s="36" t="s">
        <v>3</v>
      </c>
      <c r="F23" s="40" t="s">
        <v>1</v>
      </c>
      <c r="G23" s="40" t="s">
        <v>1</v>
      </c>
      <c r="H23" s="111">
        <f t="shared" si="13"/>
        <v>30</v>
      </c>
      <c r="I23" s="112">
        <f t="shared" si="0"/>
        <v>0</v>
      </c>
      <c r="J23" s="112">
        <f t="shared" si="1"/>
        <v>30</v>
      </c>
      <c r="K23" s="112">
        <f t="shared" si="2"/>
        <v>0</v>
      </c>
      <c r="L23" s="113">
        <f t="shared" si="3"/>
        <v>0</v>
      </c>
      <c r="M23" s="111">
        <f t="shared" si="4"/>
        <v>25</v>
      </c>
      <c r="N23" s="163">
        <f t="shared" si="5"/>
        <v>2</v>
      </c>
      <c r="O23" s="43">
        <v>0.5</v>
      </c>
      <c r="P23" s="46"/>
      <c r="Q23" s="47"/>
      <c r="R23" s="47"/>
      <c r="S23" s="73"/>
      <c r="T23" s="74"/>
      <c r="U23" s="43"/>
      <c r="V23" s="51"/>
      <c r="W23" s="52"/>
      <c r="X23" s="40">
        <v>30</v>
      </c>
      <c r="Y23" s="40"/>
      <c r="Z23" s="71"/>
      <c r="AA23" s="72">
        <v>25</v>
      </c>
      <c r="AB23" s="43">
        <v>2</v>
      </c>
      <c r="AC23" s="51" t="s">
        <v>2</v>
      </c>
      <c r="AD23" s="52"/>
      <c r="AE23" s="40"/>
      <c r="AF23" s="40"/>
      <c r="AG23" s="71"/>
      <c r="AH23" s="72"/>
      <c r="AI23" s="43"/>
      <c r="AJ23" s="51"/>
      <c r="AK23" s="52"/>
      <c r="AL23" s="40"/>
      <c r="AM23" s="40"/>
      <c r="AN23" s="71"/>
      <c r="AO23" s="72"/>
      <c r="AP23" s="43"/>
      <c r="AQ23" s="51"/>
      <c r="AR23" s="147"/>
      <c r="AS23" s="142"/>
      <c r="AT23" s="142"/>
      <c r="AU23" s="148"/>
      <c r="AV23" s="149"/>
      <c r="AW23" s="145"/>
      <c r="AX23" s="146"/>
      <c r="AY23" s="147"/>
      <c r="AZ23" s="142"/>
      <c r="BA23" s="142"/>
      <c r="BB23" s="148"/>
      <c r="BC23" s="149"/>
      <c r="BD23" s="145"/>
      <c r="BE23" s="146"/>
      <c r="BF23" s="147"/>
      <c r="BG23" s="142"/>
      <c r="BH23" s="142"/>
      <c r="BI23" s="148"/>
      <c r="BJ23" s="149"/>
      <c r="BK23" s="145"/>
      <c r="BL23" s="146"/>
      <c r="BM23" s="66">
        <f t="shared" si="6"/>
        <v>2</v>
      </c>
      <c r="BN23" s="39">
        <f t="shared" si="7"/>
        <v>0.5</v>
      </c>
      <c r="BO23" s="39">
        <f t="shared" si="8"/>
        <v>30</v>
      </c>
      <c r="BP23" s="39">
        <f t="shared" si="9"/>
        <v>0</v>
      </c>
      <c r="BQ23" s="83">
        <f t="shared" si="10"/>
        <v>0</v>
      </c>
      <c r="BR23" s="138">
        <f t="shared" si="11"/>
        <v>1.0909090909090908</v>
      </c>
      <c r="BS23" s="139">
        <f t="shared" si="12"/>
        <v>0.90909090909090906</v>
      </c>
    </row>
    <row r="24" spans="1:71" s="140" customFormat="1" ht="24" customHeight="1" thickBot="1">
      <c r="A24" s="66">
        <v>13</v>
      </c>
      <c r="B24" s="38" t="s">
        <v>75</v>
      </c>
      <c r="C24" s="41" t="s">
        <v>76</v>
      </c>
      <c r="D24" s="36" t="s">
        <v>3</v>
      </c>
      <c r="E24" s="39" t="s">
        <v>3</v>
      </c>
      <c r="F24" s="40" t="s">
        <v>1</v>
      </c>
      <c r="G24" s="42" t="s">
        <v>1</v>
      </c>
      <c r="H24" s="111">
        <f t="shared" si="13"/>
        <v>15</v>
      </c>
      <c r="I24" s="112">
        <f t="shared" si="0"/>
        <v>0</v>
      </c>
      <c r="J24" s="112">
        <f t="shared" si="1"/>
        <v>15</v>
      </c>
      <c r="K24" s="112">
        <f t="shared" si="2"/>
        <v>0</v>
      </c>
      <c r="L24" s="113">
        <f t="shared" si="3"/>
        <v>0</v>
      </c>
      <c r="M24" s="111">
        <f t="shared" si="4"/>
        <v>10</v>
      </c>
      <c r="N24" s="163">
        <f t="shared" si="5"/>
        <v>1</v>
      </c>
      <c r="O24" s="43">
        <v>0.5</v>
      </c>
      <c r="P24" s="79"/>
      <c r="Q24" s="47"/>
      <c r="R24" s="47"/>
      <c r="S24" s="73"/>
      <c r="T24" s="74"/>
      <c r="U24" s="80"/>
      <c r="V24" s="51"/>
      <c r="W24" s="58"/>
      <c r="X24" s="53">
        <v>15</v>
      </c>
      <c r="Y24" s="53"/>
      <c r="Z24" s="71"/>
      <c r="AA24" s="72">
        <v>10</v>
      </c>
      <c r="AB24" s="56">
        <v>1</v>
      </c>
      <c r="AC24" s="51" t="s">
        <v>2</v>
      </c>
      <c r="AD24" s="52"/>
      <c r="AE24" s="40"/>
      <c r="AF24" s="40"/>
      <c r="AG24" s="71"/>
      <c r="AH24" s="72"/>
      <c r="AI24" s="43"/>
      <c r="AJ24" s="51"/>
      <c r="AK24" s="52"/>
      <c r="AL24" s="40"/>
      <c r="AM24" s="40"/>
      <c r="AN24" s="71"/>
      <c r="AO24" s="72"/>
      <c r="AP24" s="43"/>
      <c r="AQ24" s="51"/>
      <c r="AR24" s="147"/>
      <c r="AS24" s="142"/>
      <c r="AT24" s="142"/>
      <c r="AU24" s="148"/>
      <c r="AV24" s="149"/>
      <c r="AW24" s="145"/>
      <c r="AX24" s="146"/>
      <c r="AY24" s="147"/>
      <c r="AZ24" s="142"/>
      <c r="BA24" s="142"/>
      <c r="BB24" s="148"/>
      <c r="BC24" s="149"/>
      <c r="BD24" s="145"/>
      <c r="BE24" s="146"/>
      <c r="BF24" s="147"/>
      <c r="BG24" s="142"/>
      <c r="BH24" s="142"/>
      <c r="BI24" s="148"/>
      <c r="BJ24" s="149"/>
      <c r="BK24" s="145"/>
      <c r="BL24" s="146"/>
      <c r="BM24" s="66">
        <f t="shared" si="6"/>
        <v>1</v>
      </c>
      <c r="BN24" s="39">
        <f t="shared" si="7"/>
        <v>0.5</v>
      </c>
      <c r="BO24" s="39">
        <f t="shared" si="8"/>
        <v>15</v>
      </c>
      <c r="BP24" s="39">
        <f t="shared" si="9"/>
        <v>0</v>
      </c>
      <c r="BQ24" s="83">
        <f t="shared" si="10"/>
        <v>0</v>
      </c>
      <c r="BR24" s="138">
        <f t="shared" si="11"/>
        <v>0.6</v>
      </c>
      <c r="BS24" s="139">
        <f t="shared" si="12"/>
        <v>0.4</v>
      </c>
    </row>
    <row r="25" spans="1:71" s="140" customFormat="1" ht="24" customHeight="1" thickBot="1">
      <c r="A25" s="66">
        <v>14</v>
      </c>
      <c r="B25" s="38" t="s">
        <v>77</v>
      </c>
      <c r="C25" s="41" t="s">
        <v>78</v>
      </c>
      <c r="D25" s="39" t="s">
        <v>3</v>
      </c>
      <c r="E25" s="40" t="s">
        <v>3</v>
      </c>
      <c r="F25" s="40" t="s">
        <v>1</v>
      </c>
      <c r="G25" s="40" t="s">
        <v>3</v>
      </c>
      <c r="H25" s="111">
        <f t="shared" si="13"/>
        <v>15</v>
      </c>
      <c r="I25" s="112">
        <f t="shared" si="0"/>
        <v>0</v>
      </c>
      <c r="J25" s="112">
        <f t="shared" si="1"/>
        <v>15</v>
      </c>
      <c r="K25" s="112">
        <f t="shared" si="2"/>
        <v>0</v>
      </c>
      <c r="L25" s="113">
        <f t="shared" si="3"/>
        <v>0</v>
      </c>
      <c r="M25" s="111">
        <f t="shared" si="4"/>
        <v>10</v>
      </c>
      <c r="N25" s="163">
        <f t="shared" si="5"/>
        <v>1</v>
      </c>
      <c r="O25" s="43"/>
      <c r="P25" s="70"/>
      <c r="Q25" s="40">
        <v>15</v>
      </c>
      <c r="R25" s="40"/>
      <c r="S25" s="71"/>
      <c r="T25" s="72">
        <v>10</v>
      </c>
      <c r="U25" s="43">
        <v>1</v>
      </c>
      <c r="V25" s="51" t="s">
        <v>2</v>
      </c>
      <c r="W25" s="70"/>
      <c r="X25" s="40"/>
      <c r="Y25" s="40"/>
      <c r="Z25" s="71"/>
      <c r="AA25" s="72"/>
      <c r="AB25" s="43"/>
      <c r="AC25" s="51"/>
      <c r="AD25" s="52"/>
      <c r="AE25" s="40"/>
      <c r="AF25" s="40"/>
      <c r="AG25" s="71"/>
      <c r="AH25" s="72"/>
      <c r="AI25" s="43"/>
      <c r="AJ25" s="51"/>
      <c r="AK25" s="52"/>
      <c r="AL25" s="40"/>
      <c r="AM25" s="40"/>
      <c r="AN25" s="71"/>
      <c r="AO25" s="72"/>
      <c r="AP25" s="43"/>
      <c r="AQ25" s="51"/>
      <c r="AR25" s="147"/>
      <c r="AS25" s="142"/>
      <c r="AT25" s="142"/>
      <c r="AU25" s="148"/>
      <c r="AV25" s="149"/>
      <c r="AW25" s="145"/>
      <c r="AX25" s="146"/>
      <c r="AY25" s="147"/>
      <c r="AZ25" s="142"/>
      <c r="BA25" s="142"/>
      <c r="BB25" s="148"/>
      <c r="BC25" s="149"/>
      <c r="BD25" s="145"/>
      <c r="BE25" s="146"/>
      <c r="BF25" s="147"/>
      <c r="BG25" s="142"/>
      <c r="BH25" s="142"/>
      <c r="BI25" s="148"/>
      <c r="BJ25" s="149"/>
      <c r="BK25" s="145"/>
      <c r="BL25" s="146"/>
      <c r="BM25" s="66">
        <f t="shared" si="6"/>
        <v>1</v>
      </c>
      <c r="BN25" s="39">
        <f t="shared" si="7"/>
        <v>0</v>
      </c>
      <c r="BO25" s="39">
        <f t="shared" si="8"/>
        <v>0</v>
      </c>
      <c r="BP25" s="39">
        <f t="shared" si="9"/>
        <v>0</v>
      </c>
      <c r="BQ25" s="83">
        <f t="shared" si="10"/>
        <v>0</v>
      </c>
      <c r="BR25" s="138">
        <f t="shared" si="11"/>
        <v>0.6</v>
      </c>
      <c r="BS25" s="139">
        <f t="shared" si="12"/>
        <v>0.4</v>
      </c>
    </row>
    <row r="26" spans="1:71" s="140" customFormat="1" ht="24" customHeight="1" thickBot="1">
      <c r="A26" s="66">
        <v>15</v>
      </c>
      <c r="B26" s="41" t="s">
        <v>79</v>
      </c>
      <c r="C26" s="41" t="s">
        <v>80</v>
      </c>
      <c r="D26" s="40" t="s">
        <v>3</v>
      </c>
      <c r="E26" s="36" t="s">
        <v>3</v>
      </c>
      <c r="F26" s="40" t="s">
        <v>3</v>
      </c>
      <c r="G26" s="40" t="s">
        <v>1</v>
      </c>
      <c r="H26" s="111">
        <f t="shared" si="13"/>
        <v>45</v>
      </c>
      <c r="I26" s="112">
        <f t="shared" si="0"/>
        <v>0</v>
      </c>
      <c r="J26" s="112">
        <f t="shared" si="1"/>
        <v>0</v>
      </c>
      <c r="K26" s="112">
        <f t="shared" si="2"/>
        <v>45</v>
      </c>
      <c r="L26" s="113">
        <f t="shared" si="3"/>
        <v>0</v>
      </c>
      <c r="M26" s="111">
        <f t="shared" si="4"/>
        <v>45</v>
      </c>
      <c r="N26" s="163">
        <f t="shared" si="5"/>
        <v>3</v>
      </c>
      <c r="O26" s="43">
        <v>2.5</v>
      </c>
      <c r="P26" s="46"/>
      <c r="Q26" s="47"/>
      <c r="R26" s="47">
        <v>15</v>
      </c>
      <c r="S26" s="73"/>
      <c r="T26" s="74">
        <v>15</v>
      </c>
      <c r="U26" s="43">
        <v>1</v>
      </c>
      <c r="V26" s="51" t="s">
        <v>2</v>
      </c>
      <c r="W26" s="52"/>
      <c r="X26" s="40"/>
      <c r="Y26" s="40">
        <v>30</v>
      </c>
      <c r="Z26" s="71"/>
      <c r="AA26" s="72">
        <v>30</v>
      </c>
      <c r="AB26" s="43">
        <v>2</v>
      </c>
      <c r="AC26" s="51" t="s">
        <v>2</v>
      </c>
      <c r="AD26" s="52"/>
      <c r="AE26" s="40"/>
      <c r="AF26" s="40"/>
      <c r="AG26" s="71"/>
      <c r="AH26" s="72"/>
      <c r="AI26" s="43"/>
      <c r="AJ26" s="51"/>
      <c r="AK26" s="52"/>
      <c r="AL26" s="40"/>
      <c r="AM26" s="40"/>
      <c r="AN26" s="71"/>
      <c r="AO26" s="72"/>
      <c r="AP26" s="43"/>
      <c r="AQ26" s="51"/>
      <c r="AR26" s="147"/>
      <c r="AS26" s="142"/>
      <c r="AT26" s="142"/>
      <c r="AU26" s="148"/>
      <c r="AV26" s="149"/>
      <c r="AW26" s="145"/>
      <c r="AX26" s="146"/>
      <c r="AY26" s="147"/>
      <c r="AZ26" s="142"/>
      <c r="BA26" s="142"/>
      <c r="BB26" s="148"/>
      <c r="BC26" s="149"/>
      <c r="BD26" s="145"/>
      <c r="BE26" s="146"/>
      <c r="BF26" s="147"/>
      <c r="BG26" s="142"/>
      <c r="BH26" s="142"/>
      <c r="BI26" s="148"/>
      <c r="BJ26" s="149"/>
      <c r="BK26" s="145"/>
      <c r="BL26" s="146"/>
      <c r="BM26" s="66">
        <f t="shared" si="6"/>
        <v>0</v>
      </c>
      <c r="BN26" s="39">
        <f t="shared" si="7"/>
        <v>2.5</v>
      </c>
      <c r="BO26" s="39">
        <f t="shared" si="8"/>
        <v>45</v>
      </c>
      <c r="BP26" s="39">
        <f t="shared" si="9"/>
        <v>0</v>
      </c>
      <c r="BQ26" s="83">
        <f t="shared" si="10"/>
        <v>0</v>
      </c>
      <c r="BR26" s="138">
        <f t="shared" si="11"/>
        <v>1.5</v>
      </c>
      <c r="BS26" s="139">
        <f t="shared" si="12"/>
        <v>1.5</v>
      </c>
    </row>
    <row r="27" spans="1:71" s="140" customFormat="1" ht="24" customHeight="1" thickBot="1">
      <c r="A27" s="66">
        <v>16</v>
      </c>
      <c r="B27" s="38" t="s">
        <v>81</v>
      </c>
      <c r="C27" s="41" t="s">
        <v>82</v>
      </c>
      <c r="D27" s="36" t="s">
        <v>3</v>
      </c>
      <c r="E27" s="39" t="s">
        <v>3</v>
      </c>
      <c r="F27" s="40" t="s">
        <v>1</v>
      </c>
      <c r="G27" s="42" t="s">
        <v>3</v>
      </c>
      <c r="H27" s="111">
        <f t="shared" si="13"/>
        <v>15</v>
      </c>
      <c r="I27" s="112">
        <f t="shared" si="0"/>
        <v>15</v>
      </c>
      <c r="J27" s="112">
        <f t="shared" si="1"/>
        <v>0</v>
      </c>
      <c r="K27" s="112">
        <f t="shared" si="2"/>
        <v>0</v>
      </c>
      <c r="L27" s="113">
        <f t="shared" si="3"/>
        <v>0</v>
      </c>
      <c r="M27" s="111">
        <f t="shared" si="4"/>
        <v>15</v>
      </c>
      <c r="N27" s="163">
        <f t="shared" si="5"/>
        <v>1</v>
      </c>
      <c r="O27" s="43"/>
      <c r="P27" s="58"/>
      <c r="Q27" s="53"/>
      <c r="R27" s="53"/>
      <c r="S27" s="71"/>
      <c r="T27" s="72"/>
      <c r="U27" s="56"/>
      <c r="V27" s="57"/>
      <c r="W27" s="58"/>
      <c r="X27" s="53"/>
      <c r="Y27" s="53"/>
      <c r="Z27" s="71"/>
      <c r="AA27" s="72"/>
      <c r="AB27" s="56"/>
      <c r="AC27" s="57"/>
      <c r="AD27" s="52"/>
      <c r="AE27" s="40"/>
      <c r="AF27" s="40"/>
      <c r="AG27" s="71"/>
      <c r="AH27" s="72"/>
      <c r="AI27" s="43"/>
      <c r="AJ27" s="51"/>
      <c r="AK27" s="58">
        <v>15</v>
      </c>
      <c r="AL27" s="53"/>
      <c r="AM27" s="53"/>
      <c r="AN27" s="71"/>
      <c r="AO27" s="72">
        <v>15</v>
      </c>
      <c r="AP27" s="56">
        <v>1</v>
      </c>
      <c r="AQ27" s="57" t="s">
        <v>2</v>
      </c>
      <c r="AR27" s="147"/>
      <c r="AS27" s="142"/>
      <c r="AT27" s="142"/>
      <c r="AU27" s="148"/>
      <c r="AV27" s="149"/>
      <c r="AW27" s="145"/>
      <c r="AX27" s="146"/>
      <c r="AY27" s="147"/>
      <c r="AZ27" s="142"/>
      <c r="BA27" s="142"/>
      <c r="BB27" s="148"/>
      <c r="BC27" s="149"/>
      <c r="BD27" s="145"/>
      <c r="BE27" s="146"/>
      <c r="BF27" s="147"/>
      <c r="BG27" s="142"/>
      <c r="BH27" s="142"/>
      <c r="BI27" s="148"/>
      <c r="BJ27" s="149"/>
      <c r="BK27" s="145"/>
      <c r="BL27" s="146"/>
      <c r="BM27" s="66">
        <f t="shared" si="6"/>
        <v>1</v>
      </c>
      <c r="BN27" s="39">
        <f t="shared" si="7"/>
        <v>0</v>
      </c>
      <c r="BO27" s="39">
        <f t="shared" si="8"/>
        <v>0</v>
      </c>
      <c r="BP27" s="39">
        <f t="shared" si="9"/>
        <v>0</v>
      </c>
      <c r="BQ27" s="83">
        <f t="shared" si="10"/>
        <v>0</v>
      </c>
      <c r="BR27" s="138">
        <f t="shared" si="11"/>
        <v>0.5</v>
      </c>
      <c r="BS27" s="139">
        <f t="shared" si="12"/>
        <v>0.5</v>
      </c>
    </row>
    <row r="28" spans="1:71" s="140" customFormat="1" ht="24" customHeight="1" thickBot="1">
      <c r="A28" s="66">
        <v>17</v>
      </c>
      <c r="B28" s="41" t="s">
        <v>83</v>
      </c>
      <c r="C28" s="41" t="s">
        <v>84</v>
      </c>
      <c r="D28" s="39" t="s">
        <v>3</v>
      </c>
      <c r="E28" s="40" t="s">
        <v>3</v>
      </c>
      <c r="F28" s="40" t="s">
        <v>1</v>
      </c>
      <c r="G28" s="40" t="s">
        <v>1</v>
      </c>
      <c r="H28" s="111">
        <f t="shared" si="13"/>
        <v>30</v>
      </c>
      <c r="I28" s="112">
        <f t="shared" si="0"/>
        <v>15</v>
      </c>
      <c r="J28" s="112">
        <f t="shared" si="1"/>
        <v>15</v>
      </c>
      <c r="K28" s="112">
        <f t="shared" si="2"/>
        <v>0</v>
      </c>
      <c r="L28" s="113">
        <f t="shared" si="3"/>
        <v>0</v>
      </c>
      <c r="M28" s="111">
        <f t="shared" si="4"/>
        <v>30</v>
      </c>
      <c r="N28" s="163">
        <f t="shared" si="5"/>
        <v>2</v>
      </c>
      <c r="O28" s="43">
        <v>1</v>
      </c>
      <c r="P28" s="79"/>
      <c r="Q28" s="47"/>
      <c r="R28" s="47"/>
      <c r="S28" s="73"/>
      <c r="T28" s="74"/>
      <c r="U28" s="80"/>
      <c r="V28" s="51"/>
      <c r="W28" s="70">
        <v>15</v>
      </c>
      <c r="X28" s="40">
        <v>15</v>
      </c>
      <c r="Y28" s="40"/>
      <c r="Z28" s="71"/>
      <c r="AA28" s="72">
        <v>30</v>
      </c>
      <c r="AB28" s="43">
        <v>2</v>
      </c>
      <c r="AC28" s="51" t="s">
        <v>0</v>
      </c>
      <c r="AD28" s="52"/>
      <c r="AE28" s="40"/>
      <c r="AF28" s="40"/>
      <c r="AG28" s="71"/>
      <c r="AH28" s="72"/>
      <c r="AI28" s="43"/>
      <c r="AJ28" s="51"/>
      <c r="AK28" s="52"/>
      <c r="AL28" s="40"/>
      <c r="AM28" s="40"/>
      <c r="AN28" s="71"/>
      <c r="AO28" s="72"/>
      <c r="AP28" s="43"/>
      <c r="AQ28" s="51"/>
      <c r="AR28" s="147"/>
      <c r="AS28" s="142"/>
      <c r="AT28" s="142"/>
      <c r="AU28" s="148"/>
      <c r="AV28" s="149"/>
      <c r="AW28" s="145"/>
      <c r="AX28" s="146"/>
      <c r="AY28" s="147"/>
      <c r="AZ28" s="142"/>
      <c r="BA28" s="142"/>
      <c r="BB28" s="148"/>
      <c r="BC28" s="149"/>
      <c r="BD28" s="145"/>
      <c r="BE28" s="146"/>
      <c r="BF28" s="147"/>
      <c r="BG28" s="142"/>
      <c r="BH28" s="142"/>
      <c r="BI28" s="148"/>
      <c r="BJ28" s="149"/>
      <c r="BK28" s="145"/>
      <c r="BL28" s="146"/>
      <c r="BM28" s="66">
        <f t="shared" si="6"/>
        <v>2</v>
      </c>
      <c r="BN28" s="39">
        <f t="shared" si="7"/>
        <v>1</v>
      </c>
      <c r="BO28" s="39">
        <f t="shared" si="8"/>
        <v>15</v>
      </c>
      <c r="BP28" s="39">
        <f t="shared" si="9"/>
        <v>0</v>
      </c>
      <c r="BQ28" s="83">
        <f t="shared" si="10"/>
        <v>0</v>
      </c>
      <c r="BR28" s="138">
        <f t="shared" si="11"/>
        <v>1</v>
      </c>
      <c r="BS28" s="139">
        <f t="shared" si="12"/>
        <v>1</v>
      </c>
    </row>
    <row r="29" spans="1:71" s="140" customFormat="1" ht="24" customHeight="1" thickBot="1">
      <c r="A29" s="66">
        <v>18</v>
      </c>
      <c r="B29" s="41" t="s">
        <v>85</v>
      </c>
      <c r="C29" s="41" t="s">
        <v>86</v>
      </c>
      <c r="D29" s="40" t="s">
        <v>3</v>
      </c>
      <c r="E29" s="36" t="s">
        <v>3</v>
      </c>
      <c r="F29" s="40" t="s">
        <v>1</v>
      </c>
      <c r="G29" s="40" t="s">
        <v>1</v>
      </c>
      <c r="H29" s="111">
        <f t="shared" si="13"/>
        <v>30</v>
      </c>
      <c r="I29" s="112">
        <f t="shared" si="0"/>
        <v>15</v>
      </c>
      <c r="J29" s="112">
        <f t="shared" si="1"/>
        <v>15</v>
      </c>
      <c r="K29" s="112">
        <f t="shared" si="2"/>
        <v>0</v>
      </c>
      <c r="L29" s="113">
        <f t="shared" si="3"/>
        <v>0</v>
      </c>
      <c r="M29" s="111">
        <f t="shared" si="4"/>
        <v>25</v>
      </c>
      <c r="N29" s="163">
        <f t="shared" si="5"/>
        <v>2</v>
      </c>
      <c r="O29" s="43">
        <v>1</v>
      </c>
      <c r="P29" s="79"/>
      <c r="Q29" s="47"/>
      <c r="R29" s="47"/>
      <c r="S29" s="73"/>
      <c r="T29" s="74"/>
      <c r="U29" s="80"/>
      <c r="V29" s="51"/>
      <c r="W29" s="70">
        <v>15</v>
      </c>
      <c r="X29" s="40">
        <v>15</v>
      </c>
      <c r="Y29" s="40"/>
      <c r="Z29" s="71"/>
      <c r="AA29" s="72">
        <v>25</v>
      </c>
      <c r="AB29" s="43">
        <v>2</v>
      </c>
      <c r="AC29" s="51" t="s">
        <v>2</v>
      </c>
      <c r="AD29" s="52"/>
      <c r="AE29" s="40"/>
      <c r="AF29" s="40"/>
      <c r="AG29" s="71"/>
      <c r="AH29" s="72"/>
      <c r="AI29" s="43"/>
      <c r="AJ29" s="51"/>
      <c r="AK29" s="52"/>
      <c r="AL29" s="40"/>
      <c r="AM29" s="40"/>
      <c r="AN29" s="71"/>
      <c r="AO29" s="72"/>
      <c r="AP29" s="43"/>
      <c r="AQ29" s="51"/>
      <c r="AR29" s="147"/>
      <c r="AS29" s="142"/>
      <c r="AT29" s="142"/>
      <c r="AU29" s="148"/>
      <c r="AV29" s="149"/>
      <c r="AW29" s="145"/>
      <c r="AX29" s="146"/>
      <c r="AY29" s="147"/>
      <c r="AZ29" s="142"/>
      <c r="BA29" s="142"/>
      <c r="BB29" s="148"/>
      <c r="BC29" s="149"/>
      <c r="BD29" s="145"/>
      <c r="BE29" s="146"/>
      <c r="BF29" s="147"/>
      <c r="BG29" s="142"/>
      <c r="BH29" s="142"/>
      <c r="BI29" s="148"/>
      <c r="BJ29" s="149"/>
      <c r="BK29" s="145"/>
      <c r="BL29" s="146"/>
      <c r="BM29" s="66">
        <f t="shared" si="6"/>
        <v>2</v>
      </c>
      <c r="BN29" s="39">
        <f t="shared" si="7"/>
        <v>1</v>
      </c>
      <c r="BO29" s="39">
        <f t="shared" si="8"/>
        <v>15</v>
      </c>
      <c r="BP29" s="39">
        <f t="shared" si="9"/>
        <v>0</v>
      </c>
      <c r="BQ29" s="83">
        <f t="shared" si="10"/>
        <v>0</v>
      </c>
      <c r="BR29" s="138">
        <f t="shared" si="11"/>
        <v>1.0909090909090908</v>
      </c>
      <c r="BS29" s="139">
        <f t="shared" si="12"/>
        <v>0.90909090909090906</v>
      </c>
    </row>
    <row r="30" spans="1:71" s="140" customFormat="1" ht="24" customHeight="1" thickBot="1">
      <c r="A30" s="66">
        <v>19</v>
      </c>
      <c r="B30" s="41" t="s">
        <v>87</v>
      </c>
      <c r="C30" s="41" t="s">
        <v>88</v>
      </c>
      <c r="D30" s="36" t="s">
        <v>3</v>
      </c>
      <c r="E30" s="39" t="s">
        <v>3</v>
      </c>
      <c r="F30" s="40" t="s">
        <v>1</v>
      </c>
      <c r="G30" s="40" t="s">
        <v>1</v>
      </c>
      <c r="H30" s="111">
        <f t="shared" si="13"/>
        <v>30</v>
      </c>
      <c r="I30" s="112">
        <f t="shared" si="0"/>
        <v>0</v>
      </c>
      <c r="J30" s="112">
        <f t="shared" si="1"/>
        <v>0</v>
      </c>
      <c r="K30" s="112">
        <f t="shared" si="2"/>
        <v>30</v>
      </c>
      <c r="L30" s="113">
        <f t="shared" si="3"/>
        <v>0</v>
      </c>
      <c r="M30" s="111">
        <f t="shared" si="4"/>
        <v>30</v>
      </c>
      <c r="N30" s="163">
        <f t="shared" si="5"/>
        <v>2</v>
      </c>
      <c r="O30" s="43">
        <v>1</v>
      </c>
      <c r="P30" s="79"/>
      <c r="Q30" s="47"/>
      <c r="R30" s="47"/>
      <c r="S30" s="73"/>
      <c r="T30" s="74"/>
      <c r="U30" s="80"/>
      <c r="V30" s="51"/>
      <c r="W30" s="70"/>
      <c r="X30" s="40"/>
      <c r="Y30" s="40">
        <v>30</v>
      </c>
      <c r="Z30" s="71"/>
      <c r="AA30" s="72">
        <v>30</v>
      </c>
      <c r="AB30" s="43">
        <v>2</v>
      </c>
      <c r="AC30" s="51" t="s">
        <v>2</v>
      </c>
      <c r="AD30" s="52"/>
      <c r="AE30" s="40"/>
      <c r="AF30" s="40"/>
      <c r="AG30" s="71"/>
      <c r="AH30" s="72"/>
      <c r="AI30" s="43"/>
      <c r="AJ30" s="51"/>
      <c r="AK30" s="52"/>
      <c r="AL30" s="40"/>
      <c r="AM30" s="40"/>
      <c r="AN30" s="71"/>
      <c r="AO30" s="72"/>
      <c r="AP30" s="43"/>
      <c r="AQ30" s="51"/>
      <c r="AR30" s="147"/>
      <c r="AS30" s="142"/>
      <c r="AT30" s="142"/>
      <c r="AU30" s="148"/>
      <c r="AV30" s="149"/>
      <c r="AW30" s="145"/>
      <c r="AX30" s="146"/>
      <c r="AY30" s="147"/>
      <c r="AZ30" s="142"/>
      <c r="BA30" s="142"/>
      <c r="BB30" s="148"/>
      <c r="BC30" s="149"/>
      <c r="BD30" s="145"/>
      <c r="BE30" s="146"/>
      <c r="BF30" s="147"/>
      <c r="BG30" s="142"/>
      <c r="BH30" s="142"/>
      <c r="BI30" s="148"/>
      <c r="BJ30" s="149"/>
      <c r="BK30" s="145"/>
      <c r="BL30" s="146"/>
      <c r="BM30" s="66">
        <f t="shared" si="6"/>
        <v>2</v>
      </c>
      <c r="BN30" s="39">
        <f t="shared" si="7"/>
        <v>1</v>
      </c>
      <c r="BO30" s="39">
        <f t="shared" si="8"/>
        <v>30</v>
      </c>
      <c r="BP30" s="39">
        <f t="shared" si="9"/>
        <v>0</v>
      </c>
      <c r="BQ30" s="83">
        <f t="shared" si="10"/>
        <v>0</v>
      </c>
      <c r="BR30" s="138">
        <f t="shared" si="11"/>
        <v>1</v>
      </c>
      <c r="BS30" s="139">
        <f t="shared" si="12"/>
        <v>1</v>
      </c>
    </row>
    <row r="31" spans="1:71" s="140" customFormat="1" ht="24" customHeight="1" thickBot="1">
      <c r="A31" s="66">
        <v>20</v>
      </c>
      <c r="B31" s="41" t="s">
        <v>89</v>
      </c>
      <c r="C31" s="41" t="s">
        <v>90</v>
      </c>
      <c r="D31" s="39" t="s">
        <v>3</v>
      </c>
      <c r="E31" s="39" t="s">
        <v>3</v>
      </c>
      <c r="F31" s="40" t="s">
        <v>1</v>
      </c>
      <c r="G31" s="40" t="s">
        <v>3</v>
      </c>
      <c r="H31" s="111">
        <f t="shared" si="13"/>
        <v>60</v>
      </c>
      <c r="I31" s="112">
        <f t="shared" si="0"/>
        <v>0</v>
      </c>
      <c r="J31" s="112">
        <v>0</v>
      </c>
      <c r="K31" s="112">
        <v>60</v>
      </c>
      <c r="L31" s="113">
        <f t="shared" si="3"/>
        <v>0</v>
      </c>
      <c r="M31" s="111">
        <f t="shared" si="4"/>
        <v>60</v>
      </c>
      <c r="N31" s="163">
        <f t="shared" si="5"/>
        <v>4</v>
      </c>
      <c r="O31" s="43"/>
      <c r="P31" s="79"/>
      <c r="Q31" s="47"/>
      <c r="R31" s="47"/>
      <c r="S31" s="73"/>
      <c r="T31" s="74"/>
      <c r="U31" s="80"/>
      <c r="V31" s="51"/>
      <c r="W31" s="52"/>
      <c r="X31" s="40"/>
      <c r="Y31" s="40"/>
      <c r="Z31" s="71"/>
      <c r="AA31" s="72"/>
      <c r="AB31" s="43"/>
      <c r="AC31" s="51"/>
      <c r="AD31" s="52"/>
      <c r="AE31" s="40"/>
      <c r="AF31" s="40">
        <v>30</v>
      </c>
      <c r="AG31" s="71"/>
      <c r="AH31" s="72">
        <v>30</v>
      </c>
      <c r="AI31" s="43">
        <v>2</v>
      </c>
      <c r="AJ31" s="51" t="s">
        <v>4</v>
      </c>
      <c r="AK31" s="52"/>
      <c r="AL31" s="40"/>
      <c r="AM31" s="40">
        <v>30</v>
      </c>
      <c r="AN31" s="71"/>
      <c r="AO31" s="72">
        <v>30</v>
      </c>
      <c r="AP31" s="43">
        <v>2</v>
      </c>
      <c r="AQ31" s="51" t="s">
        <v>4</v>
      </c>
      <c r="AR31" s="147"/>
      <c r="AS31" s="142"/>
      <c r="AT31" s="142"/>
      <c r="AU31" s="148"/>
      <c r="AV31" s="149"/>
      <c r="AW31" s="145"/>
      <c r="AX31" s="146"/>
      <c r="AY31" s="147"/>
      <c r="AZ31" s="142"/>
      <c r="BA31" s="142"/>
      <c r="BB31" s="148"/>
      <c r="BC31" s="149"/>
      <c r="BD31" s="145"/>
      <c r="BE31" s="146"/>
      <c r="BF31" s="147"/>
      <c r="BG31" s="142"/>
      <c r="BH31" s="142"/>
      <c r="BI31" s="148"/>
      <c r="BJ31" s="149"/>
      <c r="BK31" s="145"/>
      <c r="BL31" s="146"/>
      <c r="BM31" s="66">
        <f t="shared" si="6"/>
        <v>4</v>
      </c>
      <c r="BN31" s="39">
        <f t="shared" si="7"/>
        <v>0</v>
      </c>
      <c r="BO31" s="39">
        <f t="shared" si="8"/>
        <v>0</v>
      </c>
      <c r="BP31" s="39">
        <f t="shared" si="9"/>
        <v>0</v>
      </c>
      <c r="BQ31" s="83">
        <f t="shared" si="10"/>
        <v>0</v>
      </c>
      <c r="BR31" s="138">
        <f t="shared" si="11"/>
        <v>2</v>
      </c>
      <c r="BS31" s="139">
        <f t="shared" si="12"/>
        <v>2</v>
      </c>
    </row>
    <row r="32" spans="1:71" s="140" customFormat="1" ht="24" customHeight="1" thickBot="1">
      <c r="A32" s="66">
        <v>21</v>
      </c>
      <c r="B32" s="41" t="s">
        <v>91</v>
      </c>
      <c r="C32" s="41" t="s">
        <v>92</v>
      </c>
      <c r="D32" s="39" t="s">
        <v>3</v>
      </c>
      <c r="E32" s="40" t="s">
        <v>3</v>
      </c>
      <c r="F32" s="40" t="s">
        <v>1</v>
      </c>
      <c r="G32" s="42" t="s">
        <v>3</v>
      </c>
      <c r="H32" s="111">
        <f t="shared" si="13"/>
        <v>30</v>
      </c>
      <c r="I32" s="112">
        <f t="shared" si="0"/>
        <v>15</v>
      </c>
      <c r="J32" s="112">
        <f t="shared" si="1"/>
        <v>15</v>
      </c>
      <c r="K32" s="112">
        <f t="shared" si="2"/>
        <v>0</v>
      </c>
      <c r="L32" s="113">
        <f t="shared" si="3"/>
        <v>0</v>
      </c>
      <c r="M32" s="111">
        <f t="shared" si="4"/>
        <v>25</v>
      </c>
      <c r="N32" s="163">
        <f t="shared" si="5"/>
        <v>2</v>
      </c>
      <c r="O32" s="43"/>
      <c r="P32" s="70">
        <v>15</v>
      </c>
      <c r="Q32" s="40">
        <v>15</v>
      </c>
      <c r="R32" s="47"/>
      <c r="S32" s="71"/>
      <c r="T32" s="72">
        <v>25</v>
      </c>
      <c r="U32" s="43">
        <v>2</v>
      </c>
      <c r="V32" s="51" t="s">
        <v>2</v>
      </c>
      <c r="W32" s="70"/>
      <c r="X32" s="40"/>
      <c r="Y32" s="47"/>
      <c r="Z32" s="71"/>
      <c r="AA32" s="72"/>
      <c r="AB32" s="43"/>
      <c r="AC32" s="51"/>
      <c r="AD32" s="52"/>
      <c r="AE32" s="40"/>
      <c r="AF32" s="40"/>
      <c r="AG32" s="71"/>
      <c r="AH32" s="72"/>
      <c r="AI32" s="43"/>
      <c r="AJ32" s="51"/>
      <c r="AK32" s="52"/>
      <c r="AL32" s="40"/>
      <c r="AM32" s="40"/>
      <c r="AN32" s="71"/>
      <c r="AO32" s="72"/>
      <c r="AP32" s="43"/>
      <c r="AQ32" s="51"/>
      <c r="AR32" s="147"/>
      <c r="AS32" s="142"/>
      <c r="AT32" s="142"/>
      <c r="AU32" s="148"/>
      <c r="AV32" s="149"/>
      <c r="AW32" s="145"/>
      <c r="AX32" s="146"/>
      <c r="AY32" s="147"/>
      <c r="AZ32" s="142"/>
      <c r="BA32" s="142"/>
      <c r="BB32" s="148"/>
      <c r="BC32" s="149"/>
      <c r="BD32" s="145"/>
      <c r="BE32" s="146"/>
      <c r="BF32" s="147"/>
      <c r="BG32" s="142"/>
      <c r="BH32" s="142"/>
      <c r="BI32" s="148"/>
      <c r="BJ32" s="149"/>
      <c r="BK32" s="145"/>
      <c r="BL32" s="146"/>
      <c r="BM32" s="66">
        <f t="shared" si="6"/>
        <v>2</v>
      </c>
      <c r="BN32" s="39">
        <f t="shared" si="7"/>
        <v>0</v>
      </c>
      <c r="BO32" s="39">
        <f t="shared" si="8"/>
        <v>0</v>
      </c>
      <c r="BP32" s="39">
        <f t="shared" si="9"/>
        <v>0</v>
      </c>
      <c r="BQ32" s="83">
        <f t="shared" si="10"/>
        <v>0</v>
      </c>
      <c r="BR32" s="138">
        <f t="shared" si="11"/>
        <v>1.0909090909090908</v>
      </c>
      <c r="BS32" s="139">
        <f t="shared" si="12"/>
        <v>0.90909090909090906</v>
      </c>
    </row>
    <row r="33" spans="1:71" s="140" customFormat="1" ht="31.5" customHeight="1" thickBot="1">
      <c r="A33" s="66">
        <v>22</v>
      </c>
      <c r="B33" s="38" t="s">
        <v>93</v>
      </c>
      <c r="C33" s="38" t="s">
        <v>94</v>
      </c>
      <c r="D33" s="40" t="s">
        <v>1</v>
      </c>
      <c r="E33" s="39" t="s">
        <v>3</v>
      </c>
      <c r="F33" s="40" t="s">
        <v>1</v>
      </c>
      <c r="G33" s="42" t="s">
        <v>3</v>
      </c>
      <c r="H33" s="111">
        <f t="shared" si="13"/>
        <v>15</v>
      </c>
      <c r="I33" s="112">
        <f t="shared" si="0"/>
        <v>0</v>
      </c>
      <c r="J33" s="112">
        <f t="shared" si="1"/>
        <v>15</v>
      </c>
      <c r="K33" s="112">
        <f t="shared" si="2"/>
        <v>0</v>
      </c>
      <c r="L33" s="113">
        <f t="shared" si="3"/>
        <v>0</v>
      </c>
      <c r="M33" s="111">
        <f t="shared" si="4"/>
        <v>15</v>
      </c>
      <c r="N33" s="163">
        <f t="shared" si="5"/>
        <v>1</v>
      </c>
      <c r="O33" s="45"/>
      <c r="P33" s="79"/>
      <c r="Q33" s="47"/>
      <c r="R33" s="47"/>
      <c r="S33" s="73"/>
      <c r="T33" s="74"/>
      <c r="U33" s="80"/>
      <c r="V33" s="51"/>
      <c r="W33" s="52"/>
      <c r="X33" s="40">
        <v>15</v>
      </c>
      <c r="Y33" s="40"/>
      <c r="Z33" s="71"/>
      <c r="AA33" s="72">
        <v>15</v>
      </c>
      <c r="AB33" s="43">
        <v>1</v>
      </c>
      <c r="AC33" s="51" t="s">
        <v>2</v>
      </c>
      <c r="AD33" s="52"/>
      <c r="AE33" s="40"/>
      <c r="AF33" s="40"/>
      <c r="AG33" s="71"/>
      <c r="AH33" s="72"/>
      <c r="AI33" s="43"/>
      <c r="AJ33" s="51"/>
      <c r="AK33" s="52"/>
      <c r="AL33" s="40"/>
      <c r="AM33" s="40"/>
      <c r="AN33" s="71"/>
      <c r="AO33" s="72"/>
      <c r="AP33" s="43"/>
      <c r="AQ33" s="51"/>
      <c r="AR33" s="147"/>
      <c r="AS33" s="142"/>
      <c r="AT33" s="142"/>
      <c r="AU33" s="148"/>
      <c r="AV33" s="149"/>
      <c r="AW33" s="145"/>
      <c r="AX33" s="146"/>
      <c r="AY33" s="147"/>
      <c r="AZ33" s="142"/>
      <c r="BA33" s="142"/>
      <c r="BB33" s="148"/>
      <c r="BC33" s="149"/>
      <c r="BD33" s="145"/>
      <c r="BE33" s="146"/>
      <c r="BF33" s="147"/>
      <c r="BG33" s="142"/>
      <c r="BH33" s="142"/>
      <c r="BI33" s="148"/>
      <c r="BJ33" s="149"/>
      <c r="BK33" s="145"/>
      <c r="BL33" s="146"/>
      <c r="BM33" s="66">
        <f t="shared" si="6"/>
        <v>1</v>
      </c>
      <c r="BN33" s="39">
        <f t="shared" si="7"/>
        <v>0</v>
      </c>
      <c r="BO33" s="39">
        <f t="shared" si="8"/>
        <v>0</v>
      </c>
      <c r="BP33" s="39">
        <f t="shared" si="9"/>
        <v>1</v>
      </c>
      <c r="BQ33" s="83">
        <f t="shared" si="10"/>
        <v>0</v>
      </c>
      <c r="BR33" s="138">
        <f t="shared" si="11"/>
        <v>0.5</v>
      </c>
      <c r="BS33" s="139">
        <f t="shared" si="12"/>
        <v>0.5</v>
      </c>
    </row>
    <row r="34" spans="1:71" s="140" customFormat="1" ht="31.5" customHeight="1" thickBot="1">
      <c r="A34" s="66">
        <v>23</v>
      </c>
      <c r="B34" s="38" t="s">
        <v>95</v>
      </c>
      <c r="C34" s="41" t="s">
        <v>96</v>
      </c>
      <c r="D34" s="40" t="s">
        <v>3</v>
      </c>
      <c r="E34" s="39" t="s">
        <v>1</v>
      </c>
      <c r="F34" s="40" t="s">
        <v>1</v>
      </c>
      <c r="G34" s="42" t="s">
        <v>3</v>
      </c>
      <c r="H34" s="111">
        <f t="shared" si="13"/>
        <v>15</v>
      </c>
      <c r="I34" s="112">
        <f t="shared" si="0"/>
        <v>0</v>
      </c>
      <c r="J34" s="112">
        <f t="shared" si="1"/>
        <v>15</v>
      </c>
      <c r="K34" s="112">
        <f t="shared" si="2"/>
        <v>0</v>
      </c>
      <c r="L34" s="113">
        <f t="shared" si="3"/>
        <v>0</v>
      </c>
      <c r="M34" s="111">
        <f t="shared" si="4"/>
        <v>10</v>
      </c>
      <c r="N34" s="163">
        <f t="shared" si="5"/>
        <v>1</v>
      </c>
      <c r="O34" s="45"/>
      <c r="P34" s="79"/>
      <c r="Q34" s="47"/>
      <c r="R34" s="47"/>
      <c r="S34" s="73"/>
      <c r="T34" s="74"/>
      <c r="U34" s="80"/>
      <c r="V34" s="51"/>
      <c r="W34" s="52"/>
      <c r="X34" s="40">
        <v>15</v>
      </c>
      <c r="Y34" s="40"/>
      <c r="Z34" s="71"/>
      <c r="AA34" s="72">
        <v>10</v>
      </c>
      <c r="AB34" s="43">
        <v>1</v>
      </c>
      <c r="AC34" s="51" t="s">
        <v>2</v>
      </c>
      <c r="AD34" s="52"/>
      <c r="AE34" s="40"/>
      <c r="AF34" s="40"/>
      <c r="AG34" s="71"/>
      <c r="AH34" s="72"/>
      <c r="AI34" s="43"/>
      <c r="AJ34" s="51"/>
      <c r="AK34" s="52"/>
      <c r="AL34" s="40"/>
      <c r="AM34" s="40"/>
      <c r="AN34" s="71"/>
      <c r="AO34" s="72"/>
      <c r="AP34" s="43"/>
      <c r="AQ34" s="51"/>
      <c r="AR34" s="147"/>
      <c r="AS34" s="142"/>
      <c r="AT34" s="142"/>
      <c r="AU34" s="148"/>
      <c r="AV34" s="149"/>
      <c r="AW34" s="145"/>
      <c r="AX34" s="146"/>
      <c r="AY34" s="147"/>
      <c r="AZ34" s="142"/>
      <c r="BA34" s="142"/>
      <c r="BB34" s="148"/>
      <c r="BC34" s="149"/>
      <c r="BD34" s="145"/>
      <c r="BE34" s="146"/>
      <c r="BF34" s="147"/>
      <c r="BG34" s="142"/>
      <c r="BH34" s="142"/>
      <c r="BI34" s="148"/>
      <c r="BJ34" s="149"/>
      <c r="BK34" s="145"/>
      <c r="BL34" s="146"/>
      <c r="BM34" s="66">
        <f t="shared" si="6"/>
        <v>1</v>
      </c>
      <c r="BN34" s="39">
        <f t="shared" si="7"/>
        <v>0</v>
      </c>
      <c r="BO34" s="39">
        <f t="shared" si="8"/>
        <v>0</v>
      </c>
      <c r="BP34" s="39">
        <f t="shared" si="9"/>
        <v>0</v>
      </c>
      <c r="BQ34" s="83">
        <f t="shared" si="10"/>
        <v>1</v>
      </c>
      <c r="BR34" s="138">
        <f t="shared" si="11"/>
        <v>0.6</v>
      </c>
      <c r="BS34" s="139">
        <f t="shared" si="12"/>
        <v>0.4</v>
      </c>
    </row>
    <row r="35" spans="1:71" s="140" customFormat="1" ht="24" customHeight="1" thickBot="1">
      <c r="A35" s="66">
        <v>24</v>
      </c>
      <c r="B35" s="41" t="s">
        <v>97</v>
      </c>
      <c r="C35" s="41" t="s">
        <v>98</v>
      </c>
      <c r="D35" s="40" t="s">
        <v>3</v>
      </c>
      <c r="E35" s="40" t="s">
        <v>3</v>
      </c>
      <c r="F35" s="40" t="s">
        <v>1</v>
      </c>
      <c r="G35" s="42" t="s">
        <v>1</v>
      </c>
      <c r="H35" s="111">
        <f t="shared" si="13"/>
        <v>15</v>
      </c>
      <c r="I35" s="112">
        <f t="shared" si="0"/>
        <v>0</v>
      </c>
      <c r="J35" s="112">
        <f t="shared" si="1"/>
        <v>15</v>
      </c>
      <c r="K35" s="112">
        <f t="shared" si="2"/>
        <v>0</v>
      </c>
      <c r="L35" s="113">
        <f t="shared" si="3"/>
        <v>0</v>
      </c>
      <c r="M35" s="111">
        <f t="shared" si="4"/>
        <v>15</v>
      </c>
      <c r="N35" s="163">
        <f t="shared" si="5"/>
        <v>1</v>
      </c>
      <c r="O35" s="45">
        <v>0.5</v>
      </c>
      <c r="P35" s="79"/>
      <c r="Q35" s="47"/>
      <c r="R35" s="47"/>
      <c r="S35" s="73"/>
      <c r="T35" s="74"/>
      <c r="U35" s="80"/>
      <c r="V35" s="51"/>
      <c r="W35" s="52"/>
      <c r="X35" s="40"/>
      <c r="Y35" s="40"/>
      <c r="Z35" s="71"/>
      <c r="AA35" s="72"/>
      <c r="AB35" s="43"/>
      <c r="AC35" s="51"/>
      <c r="AD35" s="52"/>
      <c r="AE35" s="40">
        <v>15</v>
      </c>
      <c r="AF35" s="40"/>
      <c r="AG35" s="71"/>
      <c r="AH35" s="72">
        <v>15</v>
      </c>
      <c r="AI35" s="43">
        <v>1</v>
      </c>
      <c r="AJ35" s="51" t="s">
        <v>2</v>
      </c>
      <c r="AK35" s="52"/>
      <c r="AL35" s="40"/>
      <c r="AM35" s="40"/>
      <c r="AN35" s="71"/>
      <c r="AO35" s="72"/>
      <c r="AP35" s="43"/>
      <c r="AQ35" s="51"/>
      <c r="AR35" s="147"/>
      <c r="AS35" s="142"/>
      <c r="AT35" s="142"/>
      <c r="AU35" s="148"/>
      <c r="AV35" s="149"/>
      <c r="AW35" s="145"/>
      <c r="AX35" s="146"/>
      <c r="AY35" s="147"/>
      <c r="AZ35" s="142"/>
      <c r="BA35" s="142"/>
      <c r="BB35" s="148"/>
      <c r="BC35" s="149"/>
      <c r="BD35" s="145"/>
      <c r="BE35" s="146"/>
      <c r="BF35" s="147"/>
      <c r="BG35" s="142"/>
      <c r="BH35" s="142"/>
      <c r="BI35" s="148"/>
      <c r="BJ35" s="149"/>
      <c r="BK35" s="145"/>
      <c r="BL35" s="146"/>
      <c r="BM35" s="66">
        <f t="shared" si="6"/>
        <v>1</v>
      </c>
      <c r="BN35" s="39">
        <f t="shared" si="7"/>
        <v>0.5</v>
      </c>
      <c r="BO35" s="39">
        <f t="shared" si="8"/>
        <v>15</v>
      </c>
      <c r="BP35" s="39">
        <f t="shared" si="9"/>
        <v>0</v>
      </c>
      <c r="BQ35" s="83">
        <f t="shared" si="10"/>
        <v>0</v>
      </c>
      <c r="BR35" s="138">
        <f t="shared" si="11"/>
        <v>0.5</v>
      </c>
      <c r="BS35" s="139">
        <f t="shared" si="12"/>
        <v>0.5</v>
      </c>
    </row>
    <row r="36" spans="1:71" s="140" customFormat="1" ht="34.5" customHeight="1" thickBot="1">
      <c r="A36" s="66">
        <v>25</v>
      </c>
      <c r="B36" s="38" t="s">
        <v>99</v>
      </c>
      <c r="C36" s="38" t="s">
        <v>100</v>
      </c>
      <c r="D36" s="40" t="s">
        <v>1</v>
      </c>
      <c r="E36" s="40" t="s">
        <v>1</v>
      </c>
      <c r="F36" s="40" t="s">
        <v>1</v>
      </c>
      <c r="G36" s="42" t="s">
        <v>3</v>
      </c>
      <c r="H36" s="111">
        <f t="shared" si="13"/>
        <v>30</v>
      </c>
      <c r="I36" s="112">
        <f t="shared" si="0"/>
        <v>0</v>
      </c>
      <c r="J36" s="112">
        <f t="shared" si="1"/>
        <v>30</v>
      </c>
      <c r="K36" s="112">
        <f t="shared" si="2"/>
        <v>0</v>
      </c>
      <c r="L36" s="113">
        <f t="shared" si="3"/>
        <v>0</v>
      </c>
      <c r="M36" s="111">
        <f t="shared" si="4"/>
        <v>30</v>
      </c>
      <c r="N36" s="163">
        <f t="shared" si="5"/>
        <v>2</v>
      </c>
      <c r="O36" s="45"/>
      <c r="P36" s="79"/>
      <c r="Q36" s="47"/>
      <c r="R36" s="47"/>
      <c r="S36" s="73"/>
      <c r="T36" s="74"/>
      <c r="U36" s="80"/>
      <c r="V36" s="51"/>
      <c r="W36" s="52"/>
      <c r="X36" s="40"/>
      <c r="Y36" s="40"/>
      <c r="Z36" s="71"/>
      <c r="AA36" s="72"/>
      <c r="AB36" s="43"/>
      <c r="AC36" s="51"/>
      <c r="AD36" s="52"/>
      <c r="AE36" s="40">
        <v>30</v>
      </c>
      <c r="AF36" s="40"/>
      <c r="AG36" s="71"/>
      <c r="AH36" s="72">
        <v>30</v>
      </c>
      <c r="AI36" s="43">
        <v>2</v>
      </c>
      <c r="AJ36" s="51" t="s">
        <v>2</v>
      </c>
      <c r="AK36" s="52"/>
      <c r="AL36" s="40"/>
      <c r="AM36" s="40"/>
      <c r="AN36" s="71"/>
      <c r="AO36" s="72"/>
      <c r="AP36" s="43"/>
      <c r="AQ36" s="51"/>
      <c r="AR36" s="147"/>
      <c r="AS36" s="142"/>
      <c r="AT36" s="142"/>
      <c r="AU36" s="148"/>
      <c r="AV36" s="149"/>
      <c r="AW36" s="145"/>
      <c r="AX36" s="146"/>
      <c r="AY36" s="147"/>
      <c r="AZ36" s="142"/>
      <c r="BA36" s="142"/>
      <c r="BB36" s="148"/>
      <c r="BC36" s="149"/>
      <c r="BD36" s="145"/>
      <c r="BE36" s="146"/>
      <c r="BF36" s="147"/>
      <c r="BG36" s="142"/>
      <c r="BH36" s="142"/>
      <c r="BI36" s="148"/>
      <c r="BJ36" s="149"/>
      <c r="BK36" s="145"/>
      <c r="BL36" s="146"/>
      <c r="BM36" s="66">
        <f t="shared" si="6"/>
        <v>2</v>
      </c>
      <c r="BN36" s="39">
        <f t="shared" si="7"/>
        <v>0</v>
      </c>
      <c r="BO36" s="39">
        <f t="shared" si="8"/>
        <v>0</v>
      </c>
      <c r="BP36" s="39">
        <f t="shared" si="9"/>
        <v>2</v>
      </c>
      <c r="BQ36" s="83">
        <f t="shared" si="10"/>
        <v>2</v>
      </c>
      <c r="BR36" s="138">
        <f t="shared" si="11"/>
        <v>1</v>
      </c>
      <c r="BS36" s="139">
        <f t="shared" si="12"/>
        <v>1</v>
      </c>
    </row>
    <row r="37" spans="1:71" s="140" customFormat="1" ht="33" customHeight="1" thickBot="1">
      <c r="A37" s="66">
        <v>26</v>
      </c>
      <c r="B37" s="38" t="s">
        <v>101</v>
      </c>
      <c r="C37" s="38" t="s">
        <v>102</v>
      </c>
      <c r="D37" s="40" t="s">
        <v>1</v>
      </c>
      <c r="E37" s="40" t="s">
        <v>1</v>
      </c>
      <c r="F37" s="40" t="s">
        <v>1</v>
      </c>
      <c r="G37" s="42" t="s">
        <v>3</v>
      </c>
      <c r="H37" s="111">
        <f t="shared" si="13"/>
        <v>30</v>
      </c>
      <c r="I37" s="112">
        <f t="shared" si="0"/>
        <v>0</v>
      </c>
      <c r="J37" s="112">
        <f t="shared" si="1"/>
        <v>30</v>
      </c>
      <c r="K37" s="112">
        <f t="shared" si="2"/>
        <v>0</v>
      </c>
      <c r="L37" s="113">
        <f t="shared" si="3"/>
        <v>0</v>
      </c>
      <c r="M37" s="111">
        <f t="shared" si="4"/>
        <v>25</v>
      </c>
      <c r="N37" s="163">
        <f t="shared" si="5"/>
        <v>2</v>
      </c>
      <c r="O37" s="45"/>
      <c r="P37" s="79"/>
      <c r="Q37" s="47"/>
      <c r="R37" s="47"/>
      <c r="S37" s="73"/>
      <c r="T37" s="74"/>
      <c r="U37" s="80"/>
      <c r="V37" s="51"/>
      <c r="W37" s="52"/>
      <c r="X37" s="40"/>
      <c r="Y37" s="40"/>
      <c r="Z37" s="71"/>
      <c r="AA37" s="72"/>
      <c r="AB37" s="43"/>
      <c r="AC37" s="51"/>
      <c r="AD37" s="52"/>
      <c r="AE37" s="40"/>
      <c r="AF37" s="40"/>
      <c r="AG37" s="71"/>
      <c r="AH37" s="72"/>
      <c r="AI37" s="43"/>
      <c r="AJ37" s="51"/>
      <c r="AK37" s="52"/>
      <c r="AL37" s="40">
        <v>30</v>
      </c>
      <c r="AM37" s="40"/>
      <c r="AN37" s="71"/>
      <c r="AO37" s="72">
        <v>25</v>
      </c>
      <c r="AP37" s="43">
        <v>2</v>
      </c>
      <c r="AQ37" s="51" t="s">
        <v>2</v>
      </c>
      <c r="AR37" s="147"/>
      <c r="AS37" s="142"/>
      <c r="AT37" s="142"/>
      <c r="AU37" s="148"/>
      <c r="AV37" s="149"/>
      <c r="AW37" s="145"/>
      <c r="AX37" s="146"/>
      <c r="AY37" s="147"/>
      <c r="AZ37" s="142"/>
      <c r="BA37" s="142"/>
      <c r="BB37" s="148"/>
      <c r="BC37" s="149"/>
      <c r="BD37" s="145"/>
      <c r="BE37" s="146"/>
      <c r="BF37" s="147"/>
      <c r="BG37" s="142"/>
      <c r="BH37" s="142"/>
      <c r="BI37" s="148"/>
      <c r="BJ37" s="149"/>
      <c r="BK37" s="145"/>
      <c r="BL37" s="146"/>
      <c r="BM37" s="66">
        <f t="shared" si="6"/>
        <v>2</v>
      </c>
      <c r="BN37" s="39">
        <f t="shared" si="7"/>
        <v>0</v>
      </c>
      <c r="BO37" s="39">
        <f t="shared" si="8"/>
        <v>0</v>
      </c>
      <c r="BP37" s="39">
        <f t="shared" si="9"/>
        <v>2</v>
      </c>
      <c r="BQ37" s="83">
        <f t="shared" si="10"/>
        <v>2</v>
      </c>
      <c r="BR37" s="138">
        <f t="shared" si="11"/>
        <v>1.0909090909090908</v>
      </c>
      <c r="BS37" s="139">
        <f t="shared" si="12"/>
        <v>0.90909090909090906</v>
      </c>
    </row>
    <row r="38" spans="1:71" s="140" customFormat="1" ht="17.25" customHeight="1" thickBot="1">
      <c r="A38" s="66">
        <v>27</v>
      </c>
      <c r="B38" s="150" t="s">
        <v>103</v>
      </c>
      <c r="C38" s="41" t="s">
        <v>104</v>
      </c>
      <c r="D38" s="142" t="s">
        <v>3</v>
      </c>
      <c r="E38" s="142" t="s">
        <v>3</v>
      </c>
      <c r="F38" s="142" t="s">
        <v>1</v>
      </c>
      <c r="G38" s="143" t="s">
        <v>3</v>
      </c>
      <c r="H38" s="111">
        <f t="shared" si="13"/>
        <v>30</v>
      </c>
      <c r="I38" s="112">
        <f t="shared" si="0"/>
        <v>30</v>
      </c>
      <c r="J38" s="112">
        <f t="shared" si="1"/>
        <v>0</v>
      </c>
      <c r="K38" s="112">
        <f t="shared" si="2"/>
        <v>0</v>
      </c>
      <c r="L38" s="113">
        <f t="shared" si="3"/>
        <v>0</v>
      </c>
      <c r="M38" s="111">
        <f t="shared" si="4"/>
        <v>20</v>
      </c>
      <c r="N38" s="163">
        <f t="shared" si="5"/>
        <v>2</v>
      </c>
      <c r="O38" s="45"/>
      <c r="P38" s="171"/>
      <c r="Q38" s="172"/>
      <c r="R38" s="172"/>
      <c r="S38" s="173"/>
      <c r="T38" s="174"/>
      <c r="U38" s="175"/>
      <c r="V38" s="146"/>
      <c r="W38" s="147">
        <v>30</v>
      </c>
      <c r="X38" s="142"/>
      <c r="Y38" s="142"/>
      <c r="Z38" s="148"/>
      <c r="AA38" s="149">
        <v>20</v>
      </c>
      <c r="AB38" s="145">
        <v>2</v>
      </c>
      <c r="AC38" s="146" t="s">
        <v>2</v>
      </c>
      <c r="AD38" s="147"/>
      <c r="AE38" s="142"/>
      <c r="AF38" s="142"/>
      <c r="AG38" s="148"/>
      <c r="AH38" s="149"/>
      <c r="AI38" s="145"/>
      <c r="AJ38" s="146"/>
      <c r="AK38" s="147"/>
      <c r="AL38" s="142"/>
      <c r="AM38" s="142"/>
      <c r="AN38" s="148"/>
      <c r="AO38" s="149"/>
      <c r="AP38" s="145"/>
      <c r="AQ38" s="146"/>
      <c r="AR38" s="147"/>
      <c r="AS38" s="142"/>
      <c r="AT38" s="142"/>
      <c r="AU38" s="148"/>
      <c r="AV38" s="149"/>
      <c r="AW38" s="145"/>
      <c r="AX38" s="146"/>
      <c r="AY38" s="147"/>
      <c r="AZ38" s="142"/>
      <c r="BA38" s="142"/>
      <c r="BB38" s="148"/>
      <c r="BC38" s="149"/>
      <c r="BD38" s="145"/>
      <c r="BE38" s="146"/>
      <c r="BF38" s="147"/>
      <c r="BG38" s="142"/>
      <c r="BH38" s="142"/>
      <c r="BI38" s="148"/>
      <c r="BJ38" s="149"/>
      <c r="BK38" s="145"/>
      <c r="BL38" s="146"/>
      <c r="BM38" s="66">
        <f t="shared" si="6"/>
        <v>2</v>
      </c>
      <c r="BN38" s="39">
        <f t="shared" si="7"/>
        <v>0</v>
      </c>
      <c r="BO38" s="39">
        <f t="shared" si="8"/>
        <v>0</v>
      </c>
      <c r="BP38" s="39">
        <f t="shared" si="9"/>
        <v>0</v>
      </c>
      <c r="BQ38" s="83">
        <f t="shared" si="10"/>
        <v>0</v>
      </c>
      <c r="BR38" s="138">
        <f t="shared" si="11"/>
        <v>1.2</v>
      </c>
      <c r="BS38" s="139">
        <f t="shared" si="12"/>
        <v>0.8</v>
      </c>
    </row>
    <row r="39" spans="1:71" s="140" customFormat="1" ht="6" customHeight="1" thickBot="1">
      <c r="A39" s="66">
        <v>28</v>
      </c>
      <c r="B39" s="151"/>
      <c r="C39" s="142"/>
      <c r="D39" s="142"/>
      <c r="E39" s="142"/>
      <c r="F39" s="142"/>
      <c r="G39" s="143"/>
      <c r="H39" s="111">
        <f t="shared" si="13"/>
        <v>0</v>
      </c>
      <c r="I39" s="112">
        <f t="shared" si="0"/>
        <v>0</v>
      </c>
      <c r="J39" s="112">
        <f t="shared" si="1"/>
        <v>0</v>
      </c>
      <c r="K39" s="112">
        <f t="shared" si="2"/>
        <v>0</v>
      </c>
      <c r="L39" s="113">
        <f t="shared" si="3"/>
        <v>0</v>
      </c>
      <c r="M39" s="111">
        <f t="shared" si="4"/>
        <v>0</v>
      </c>
      <c r="N39" s="163">
        <f t="shared" si="5"/>
        <v>0</v>
      </c>
      <c r="O39" s="45"/>
      <c r="P39" s="171"/>
      <c r="Q39" s="172"/>
      <c r="R39" s="172"/>
      <c r="S39" s="173"/>
      <c r="T39" s="174"/>
      <c r="U39" s="175"/>
      <c r="V39" s="146"/>
      <c r="W39" s="147"/>
      <c r="X39" s="142"/>
      <c r="Y39" s="142"/>
      <c r="Z39" s="148"/>
      <c r="AA39" s="149"/>
      <c r="AB39" s="145"/>
      <c r="AC39" s="146"/>
      <c r="AD39" s="147"/>
      <c r="AE39" s="142"/>
      <c r="AF39" s="142"/>
      <c r="AG39" s="148"/>
      <c r="AH39" s="149"/>
      <c r="AI39" s="145"/>
      <c r="AJ39" s="146"/>
      <c r="AK39" s="147"/>
      <c r="AL39" s="142"/>
      <c r="AM39" s="142"/>
      <c r="AN39" s="148"/>
      <c r="AO39" s="149"/>
      <c r="AP39" s="145"/>
      <c r="AQ39" s="146"/>
      <c r="AR39" s="147"/>
      <c r="AS39" s="142"/>
      <c r="AT39" s="142"/>
      <c r="AU39" s="148"/>
      <c r="AV39" s="149"/>
      <c r="AW39" s="145"/>
      <c r="AX39" s="146"/>
      <c r="AY39" s="147"/>
      <c r="AZ39" s="142"/>
      <c r="BA39" s="142"/>
      <c r="BB39" s="148"/>
      <c r="BC39" s="149"/>
      <c r="BD39" s="145"/>
      <c r="BE39" s="146"/>
      <c r="BF39" s="147"/>
      <c r="BG39" s="142"/>
      <c r="BH39" s="142"/>
      <c r="BI39" s="148"/>
      <c r="BJ39" s="149"/>
      <c r="BK39" s="145"/>
      <c r="BL39" s="146"/>
      <c r="BM39" s="66">
        <f t="shared" si="6"/>
        <v>0</v>
      </c>
      <c r="BN39" s="39">
        <f t="shared" si="7"/>
        <v>0</v>
      </c>
      <c r="BO39" s="39">
        <f t="shared" si="8"/>
        <v>0</v>
      </c>
      <c r="BP39" s="39">
        <f t="shared" si="9"/>
        <v>0</v>
      </c>
      <c r="BQ39" s="83">
        <f t="shared" si="10"/>
        <v>0</v>
      </c>
      <c r="BR39" s="138">
        <f t="shared" si="11"/>
        <v>0</v>
      </c>
      <c r="BS39" s="139">
        <f t="shared" si="12"/>
        <v>0</v>
      </c>
    </row>
    <row r="40" spans="1:71" s="140" customFormat="1" ht="6" customHeight="1" thickBot="1">
      <c r="A40" s="66">
        <v>29</v>
      </c>
      <c r="B40" s="151"/>
      <c r="C40" s="142"/>
      <c r="D40" s="142"/>
      <c r="E40" s="142"/>
      <c r="F40" s="142"/>
      <c r="G40" s="143"/>
      <c r="H40" s="111">
        <f t="shared" si="13"/>
        <v>0</v>
      </c>
      <c r="I40" s="112">
        <f t="shared" si="0"/>
        <v>0</v>
      </c>
      <c r="J40" s="112">
        <f t="shared" si="1"/>
        <v>0</v>
      </c>
      <c r="K40" s="112">
        <f t="shared" si="2"/>
        <v>0</v>
      </c>
      <c r="L40" s="113">
        <f t="shared" si="3"/>
        <v>0</v>
      </c>
      <c r="M40" s="111">
        <f t="shared" si="4"/>
        <v>0</v>
      </c>
      <c r="N40" s="163">
        <f t="shared" si="5"/>
        <v>0</v>
      </c>
      <c r="O40" s="45"/>
      <c r="P40" s="171"/>
      <c r="Q40" s="172"/>
      <c r="R40" s="172"/>
      <c r="S40" s="173"/>
      <c r="T40" s="174"/>
      <c r="U40" s="175"/>
      <c r="V40" s="146"/>
      <c r="W40" s="147"/>
      <c r="X40" s="142"/>
      <c r="Y40" s="142"/>
      <c r="Z40" s="148"/>
      <c r="AA40" s="149"/>
      <c r="AB40" s="145"/>
      <c r="AC40" s="146"/>
      <c r="AD40" s="147"/>
      <c r="AE40" s="142"/>
      <c r="AF40" s="142"/>
      <c r="AG40" s="148"/>
      <c r="AH40" s="149"/>
      <c r="AI40" s="145"/>
      <c r="AJ40" s="146"/>
      <c r="AK40" s="147"/>
      <c r="AL40" s="142"/>
      <c r="AM40" s="142"/>
      <c r="AN40" s="148"/>
      <c r="AO40" s="149"/>
      <c r="AP40" s="145"/>
      <c r="AQ40" s="146"/>
      <c r="AR40" s="147"/>
      <c r="AS40" s="142"/>
      <c r="AT40" s="142"/>
      <c r="AU40" s="148"/>
      <c r="AV40" s="149"/>
      <c r="AW40" s="145"/>
      <c r="AX40" s="146"/>
      <c r="AY40" s="147"/>
      <c r="AZ40" s="142"/>
      <c r="BA40" s="142"/>
      <c r="BB40" s="148"/>
      <c r="BC40" s="149"/>
      <c r="BD40" s="145"/>
      <c r="BE40" s="146"/>
      <c r="BF40" s="147"/>
      <c r="BG40" s="142"/>
      <c r="BH40" s="142"/>
      <c r="BI40" s="148"/>
      <c r="BJ40" s="149"/>
      <c r="BK40" s="145"/>
      <c r="BL40" s="146"/>
      <c r="BM40" s="66">
        <f t="shared" si="6"/>
        <v>0</v>
      </c>
      <c r="BN40" s="39">
        <f t="shared" si="7"/>
        <v>0</v>
      </c>
      <c r="BO40" s="39">
        <f t="shared" si="8"/>
        <v>0</v>
      </c>
      <c r="BP40" s="39">
        <f t="shared" si="9"/>
        <v>0</v>
      </c>
      <c r="BQ40" s="83">
        <f t="shared" si="10"/>
        <v>0</v>
      </c>
      <c r="BR40" s="138">
        <f t="shared" si="11"/>
        <v>0</v>
      </c>
      <c r="BS40" s="139">
        <f t="shared" si="12"/>
        <v>0</v>
      </c>
    </row>
    <row r="41" spans="1:71" s="140" customFormat="1" ht="6" customHeight="1" thickBot="1">
      <c r="A41" s="66">
        <v>30</v>
      </c>
      <c r="B41" s="151"/>
      <c r="C41" s="142"/>
      <c r="D41" s="142"/>
      <c r="E41" s="142"/>
      <c r="F41" s="142"/>
      <c r="G41" s="143"/>
      <c r="H41" s="111">
        <f t="shared" si="13"/>
        <v>0</v>
      </c>
      <c r="I41" s="112">
        <f t="shared" si="0"/>
        <v>0</v>
      </c>
      <c r="J41" s="112">
        <f t="shared" si="1"/>
        <v>0</v>
      </c>
      <c r="K41" s="112">
        <f t="shared" si="2"/>
        <v>0</v>
      </c>
      <c r="L41" s="113">
        <f t="shared" si="3"/>
        <v>0</v>
      </c>
      <c r="M41" s="111">
        <f t="shared" si="4"/>
        <v>0</v>
      </c>
      <c r="N41" s="163">
        <f t="shared" si="5"/>
        <v>0</v>
      </c>
      <c r="O41" s="45"/>
      <c r="P41" s="171"/>
      <c r="Q41" s="172"/>
      <c r="R41" s="172"/>
      <c r="S41" s="173"/>
      <c r="T41" s="174"/>
      <c r="U41" s="175"/>
      <c r="V41" s="146"/>
      <c r="W41" s="147"/>
      <c r="X41" s="142"/>
      <c r="Y41" s="142"/>
      <c r="Z41" s="148"/>
      <c r="AA41" s="149"/>
      <c r="AB41" s="145"/>
      <c r="AC41" s="146"/>
      <c r="AD41" s="147"/>
      <c r="AE41" s="142"/>
      <c r="AF41" s="142"/>
      <c r="AG41" s="148"/>
      <c r="AH41" s="149"/>
      <c r="AI41" s="145"/>
      <c r="AJ41" s="146"/>
      <c r="AK41" s="147"/>
      <c r="AL41" s="142"/>
      <c r="AM41" s="142"/>
      <c r="AN41" s="148"/>
      <c r="AO41" s="149"/>
      <c r="AP41" s="145"/>
      <c r="AQ41" s="146"/>
      <c r="AR41" s="147"/>
      <c r="AS41" s="142"/>
      <c r="AT41" s="142"/>
      <c r="AU41" s="148"/>
      <c r="AV41" s="149"/>
      <c r="AW41" s="145"/>
      <c r="AX41" s="146"/>
      <c r="AY41" s="147"/>
      <c r="AZ41" s="142"/>
      <c r="BA41" s="142"/>
      <c r="BB41" s="148"/>
      <c r="BC41" s="149"/>
      <c r="BD41" s="145"/>
      <c r="BE41" s="146"/>
      <c r="BF41" s="147"/>
      <c r="BG41" s="142"/>
      <c r="BH41" s="142"/>
      <c r="BI41" s="148"/>
      <c r="BJ41" s="149"/>
      <c r="BK41" s="145"/>
      <c r="BL41" s="146"/>
      <c r="BM41" s="66">
        <f t="shared" si="6"/>
        <v>0</v>
      </c>
      <c r="BN41" s="39">
        <f t="shared" si="7"/>
        <v>0</v>
      </c>
      <c r="BO41" s="39">
        <f t="shared" si="8"/>
        <v>0</v>
      </c>
      <c r="BP41" s="39">
        <f t="shared" si="9"/>
        <v>0</v>
      </c>
      <c r="BQ41" s="83">
        <f t="shared" si="10"/>
        <v>0</v>
      </c>
      <c r="BR41" s="138">
        <f t="shared" si="11"/>
        <v>0</v>
      </c>
      <c r="BS41" s="139">
        <f t="shared" si="12"/>
        <v>0</v>
      </c>
    </row>
    <row r="42" spans="1:71" s="140" customFormat="1" ht="6" customHeight="1" thickBot="1">
      <c r="A42" s="66">
        <v>31</v>
      </c>
      <c r="B42" s="151"/>
      <c r="C42" s="142"/>
      <c r="D42" s="142"/>
      <c r="E42" s="142"/>
      <c r="F42" s="142"/>
      <c r="G42" s="143"/>
      <c r="H42" s="111">
        <f t="shared" si="13"/>
        <v>0</v>
      </c>
      <c r="I42" s="112">
        <f t="shared" si="0"/>
        <v>0</v>
      </c>
      <c r="J42" s="112">
        <f t="shared" si="1"/>
        <v>0</v>
      </c>
      <c r="K42" s="112">
        <f t="shared" si="2"/>
        <v>0</v>
      </c>
      <c r="L42" s="113">
        <f t="shared" si="3"/>
        <v>0</v>
      </c>
      <c r="M42" s="111">
        <f t="shared" si="4"/>
        <v>0</v>
      </c>
      <c r="N42" s="163">
        <f t="shared" si="5"/>
        <v>0</v>
      </c>
      <c r="O42" s="45"/>
      <c r="P42" s="171"/>
      <c r="Q42" s="172"/>
      <c r="R42" s="172"/>
      <c r="S42" s="173"/>
      <c r="T42" s="174"/>
      <c r="U42" s="175"/>
      <c r="V42" s="146"/>
      <c r="W42" s="147"/>
      <c r="X42" s="142"/>
      <c r="Y42" s="142"/>
      <c r="Z42" s="148"/>
      <c r="AA42" s="149"/>
      <c r="AB42" s="145"/>
      <c r="AC42" s="146"/>
      <c r="AD42" s="147"/>
      <c r="AE42" s="142"/>
      <c r="AF42" s="142"/>
      <c r="AG42" s="148"/>
      <c r="AH42" s="149"/>
      <c r="AI42" s="145"/>
      <c r="AJ42" s="146"/>
      <c r="AK42" s="147"/>
      <c r="AL42" s="142"/>
      <c r="AM42" s="142"/>
      <c r="AN42" s="148"/>
      <c r="AO42" s="149"/>
      <c r="AP42" s="145"/>
      <c r="AQ42" s="146"/>
      <c r="AR42" s="147"/>
      <c r="AS42" s="142"/>
      <c r="AT42" s="142"/>
      <c r="AU42" s="148"/>
      <c r="AV42" s="149"/>
      <c r="AW42" s="145"/>
      <c r="AX42" s="146"/>
      <c r="AY42" s="147"/>
      <c r="AZ42" s="142"/>
      <c r="BA42" s="142"/>
      <c r="BB42" s="148"/>
      <c r="BC42" s="149"/>
      <c r="BD42" s="145"/>
      <c r="BE42" s="146"/>
      <c r="BF42" s="147"/>
      <c r="BG42" s="142"/>
      <c r="BH42" s="142"/>
      <c r="BI42" s="148"/>
      <c r="BJ42" s="149"/>
      <c r="BK42" s="145"/>
      <c r="BL42" s="146"/>
      <c r="BM42" s="66">
        <f t="shared" si="6"/>
        <v>0</v>
      </c>
      <c r="BN42" s="39">
        <f t="shared" si="7"/>
        <v>0</v>
      </c>
      <c r="BO42" s="39">
        <f t="shared" si="8"/>
        <v>0</v>
      </c>
      <c r="BP42" s="39">
        <f t="shared" si="9"/>
        <v>0</v>
      </c>
      <c r="BQ42" s="83">
        <f t="shared" si="10"/>
        <v>0</v>
      </c>
      <c r="BR42" s="138">
        <f t="shared" si="11"/>
        <v>0</v>
      </c>
      <c r="BS42" s="139">
        <f t="shared" si="12"/>
        <v>0</v>
      </c>
    </row>
    <row r="43" spans="1:71" s="140" customFormat="1" ht="6" customHeight="1" thickBot="1">
      <c r="A43" s="66">
        <v>32</v>
      </c>
      <c r="B43" s="151"/>
      <c r="C43" s="142"/>
      <c r="D43" s="142"/>
      <c r="E43" s="142"/>
      <c r="F43" s="142"/>
      <c r="G43" s="143"/>
      <c r="H43" s="111">
        <f t="shared" si="13"/>
        <v>0</v>
      </c>
      <c r="I43" s="112">
        <f t="shared" si="0"/>
        <v>0</v>
      </c>
      <c r="J43" s="112">
        <f t="shared" si="1"/>
        <v>0</v>
      </c>
      <c r="K43" s="112">
        <f t="shared" si="2"/>
        <v>0</v>
      </c>
      <c r="L43" s="113">
        <f t="shared" si="3"/>
        <v>0</v>
      </c>
      <c r="M43" s="111">
        <f t="shared" si="4"/>
        <v>0</v>
      </c>
      <c r="N43" s="163">
        <f t="shared" si="5"/>
        <v>0</v>
      </c>
      <c r="O43" s="45"/>
      <c r="P43" s="171"/>
      <c r="Q43" s="172"/>
      <c r="R43" s="172"/>
      <c r="S43" s="173"/>
      <c r="T43" s="174"/>
      <c r="U43" s="175"/>
      <c r="V43" s="146"/>
      <c r="W43" s="147"/>
      <c r="X43" s="142"/>
      <c r="Y43" s="142"/>
      <c r="Z43" s="148"/>
      <c r="AA43" s="149"/>
      <c r="AB43" s="145"/>
      <c r="AC43" s="146"/>
      <c r="AD43" s="147"/>
      <c r="AE43" s="142"/>
      <c r="AF43" s="142"/>
      <c r="AG43" s="148"/>
      <c r="AH43" s="149"/>
      <c r="AI43" s="145"/>
      <c r="AJ43" s="146"/>
      <c r="AK43" s="147"/>
      <c r="AL43" s="142"/>
      <c r="AM43" s="142"/>
      <c r="AN43" s="148"/>
      <c r="AO43" s="149"/>
      <c r="AP43" s="145"/>
      <c r="AQ43" s="146"/>
      <c r="AR43" s="147"/>
      <c r="AS43" s="142"/>
      <c r="AT43" s="142"/>
      <c r="AU43" s="148"/>
      <c r="AV43" s="149"/>
      <c r="AW43" s="145"/>
      <c r="AX43" s="146"/>
      <c r="AY43" s="147"/>
      <c r="AZ43" s="142"/>
      <c r="BA43" s="142"/>
      <c r="BB43" s="148"/>
      <c r="BC43" s="149"/>
      <c r="BD43" s="145"/>
      <c r="BE43" s="146"/>
      <c r="BF43" s="147"/>
      <c r="BG43" s="142"/>
      <c r="BH43" s="142"/>
      <c r="BI43" s="148"/>
      <c r="BJ43" s="149"/>
      <c r="BK43" s="145"/>
      <c r="BL43" s="146"/>
      <c r="BM43" s="66">
        <f t="shared" si="6"/>
        <v>0</v>
      </c>
      <c r="BN43" s="39">
        <f t="shared" si="7"/>
        <v>0</v>
      </c>
      <c r="BO43" s="39">
        <f t="shared" si="8"/>
        <v>0</v>
      </c>
      <c r="BP43" s="39">
        <f t="shared" si="9"/>
        <v>0</v>
      </c>
      <c r="BQ43" s="83">
        <f t="shared" si="10"/>
        <v>0</v>
      </c>
      <c r="BR43" s="138">
        <f t="shared" si="11"/>
        <v>0</v>
      </c>
      <c r="BS43" s="139">
        <f t="shared" si="12"/>
        <v>0</v>
      </c>
    </row>
    <row r="44" spans="1:71" s="140" customFormat="1" ht="6" customHeight="1" thickBot="1">
      <c r="A44" s="66">
        <v>33</v>
      </c>
      <c r="B44" s="151"/>
      <c r="C44" s="142"/>
      <c r="D44" s="142"/>
      <c r="E44" s="142"/>
      <c r="F44" s="142"/>
      <c r="G44" s="143"/>
      <c r="H44" s="111">
        <f t="shared" si="13"/>
        <v>0</v>
      </c>
      <c r="I44" s="112">
        <f t="shared" ref="I44:I61" si="14">P44+W44+AD44+AK44+AR44+AY44+BF44</f>
        <v>0</v>
      </c>
      <c r="J44" s="112">
        <f t="shared" ref="J44:J61" si="15">Q44+X44+AE44+AL44+AS44+AZ44+BG44</f>
        <v>0</v>
      </c>
      <c r="K44" s="112">
        <f t="shared" ref="K44:K61" si="16">R44+Y44+AF44+AM44+AT44+BA44+BH44</f>
        <v>0</v>
      </c>
      <c r="L44" s="113">
        <f t="shared" ref="L44:L61" si="17">S44+Z44+AG44+AN44+AU44+BB44+BI44</f>
        <v>0</v>
      </c>
      <c r="M44" s="111">
        <f t="shared" ref="M44:M61" si="18">T44+AA44+AH44+AO44+AV44+BC44+BJ44</f>
        <v>0</v>
      </c>
      <c r="N44" s="163">
        <f t="shared" ref="N44:N61" si="19">U44+AB44+AI44+AP44+AW44+BD44+BK44</f>
        <v>0</v>
      </c>
      <c r="O44" s="45"/>
      <c r="P44" s="171"/>
      <c r="Q44" s="172"/>
      <c r="R44" s="172"/>
      <c r="S44" s="173"/>
      <c r="T44" s="174"/>
      <c r="U44" s="175"/>
      <c r="V44" s="146"/>
      <c r="W44" s="147"/>
      <c r="X44" s="142"/>
      <c r="Y44" s="142"/>
      <c r="Z44" s="148"/>
      <c r="AA44" s="149"/>
      <c r="AB44" s="145"/>
      <c r="AC44" s="146"/>
      <c r="AD44" s="147"/>
      <c r="AE44" s="142"/>
      <c r="AF44" s="142"/>
      <c r="AG44" s="148"/>
      <c r="AH44" s="149"/>
      <c r="AI44" s="145"/>
      <c r="AJ44" s="146"/>
      <c r="AK44" s="147"/>
      <c r="AL44" s="142"/>
      <c r="AM44" s="142"/>
      <c r="AN44" s="148"/>
      <c r="AO44" s="149"/>
      <c r="AP44" s="145"/>
      <c r="AQ44" s="146"/>
      <c r="AR44" s="147"/>
      <c r="AS44" s="142"/>
      <c r="AT44" s="142"/>
      <c r="AU44" s="148"/>
      <c r="AV44" s="149"/>
      <c r="AW44" s="145"/>
      <c r="AX44" s="146"/>
      <c r="AY44" s="147"/>
      <c r="AZ44" s="142"/>
      <c r="BA44" s="142"/>
      <c r="BB44" s="148"/>
      <c r="BC44" s="149"/>
      <c r="BD44" s="145"/>
      <c r="BE44" s="146"/>
      <c r="BF44" s="147"/>
      <c r="BG44" s="142"/>
      <c r="BH44" s="142"/>
      <c r="BI44" s="148"/>
      <c r="BJ44" s="149"/>
      <c r="BK44" s="145"/>
      <c r="BL44" s="146"/>
      <c r="BM44" s="66">
        <f t="shared" ref="BM44:BM61" si="20">IF(F44="T", N44, 0)</f>
        <v>0</v>
      </c>
      <c r="BN44" s="39">
        <f t="shared" ref="BN44:BN61" si="21">IF(G44="T", O44, 0)</f>
        <v>0</v>
      </c>
      <c r="BO44" s="39">
        <f t="shared" ref="BO44:BO61" si="22">IF(G44="T", J44+K44+L44, 0)</f>
        <v>0</v>
      </c>
      <c r="BP44" s="39">
        <f t="shared" ref="BP44:BP61" si="23">IF(D44="T", N44, 0)</f>
        <v>0</v>
      </c>
      <c r="BQ44" s="83">
        <f t="shared" ref="BQ44:BQ61" si="24">IF(E44="T", N44, 0)</f>
        <v>0</v>
      </c>
      <c r="BR44" s="138">
        <f t="shared" si="11"/>
        <v>0</v>
      </c>
      <c r="BS44" s="139">
        <f t="shared" si="12"/>
        <v>0</v>
      </c>
    </row>
    <row r="45" spans="1:71" s="140" customFormat="1" ht="6" customHeight="1" thickBot="1">
      <c r="A45" s="66">
        <v>34</v>
      </c>
      <c r="B45" s="151"/>
      <c r="C45" s="142"/>
      <c r="D45" s="142"/>
      <c r="E45" s="142"/>
      <c r="F45" s="142"/>
      <c r="G45" s="143"/>
      <c r="H45" s="111">
        <f t="shared" si="13"/>
        <v>0</v>
      </c>
      <c r="I45" s="112">
        <f t="shared" si="14"/>
        <v>0</v>
      </c>
      <c r="J45" s="112">
        <f t="shared" si="15"/>
        <v>0</v>
      </c>
      <c r="K45" s="112">
        <f t="shared" si="16"/>
        <v>0</v>
      </c>
      <c r="L45" s="113">
        <f t="shared" si="17"/>
        <v>0</v>
      </c>
      <c r="M45" s="111">
        <f t="shared" si="18"/>
        <v>0</v>
      </c>
      <c r="N45" s="163">
        <f t="shared" si="19"/>
        <v>0</v>
      </c>
      <c r="O45" s="45"/>
      <c r="P45" s="171"/>
      <c r="Q45" s="172"/>
      <c r="R45" s="172"/>
      <c r="S45" s="173"/>
      <c r="T45" s="174"/>
      <c r="U45" s="175"/>
      <c r="V45" s="146"/>
      <c r="W45" s="147"/>
      <c r="X45" s="142"/>
      <c r="Y45" s="142"/>
      <c r="Z45" s="148"/>
      <c r="AA45" s="149"/>
      <c r="AB45" s="145"/>
      <c r="AC45" s="146"/>
      <c r="AD45" s="147"/>
      <c r="AE45" s="142"/>
      <c r="AF45" s="142"/>
      <c r="AG45" s="148"/>
      <c r="AH45" s="149"/>
      <c r="AI45" s="145"/>
      <c r="AJ45" s="146"/>
      <c r="AK45" s="147"/>
      <c r="AL45" s="142"/>
      <c r="AM45" s="142"/>
      <c r="AN45" s="148"/>
      <c r="AO45" s="149"/>
      <c r="AP45" s="145"/>
      <c r="AQ45" s="146"/>
      <c r="AR45" s="147"/>
      <c r="AS45" s="142"/>
      <c r="AT45" s="142"/>
      <c r="AU45" s="148"/>
      <c r="AV45" s="149"/>
      <c r="AW45" s="145"/>
      <c r="AX45" s="146"/>
      <c r="AY45" s="147"/>
      <c r="AZ45" s="142"/>
      <c r="BA45" s="142"/>
      <c r="BB45" s="148"/>
      <c r="BC45" s="149"/>
      <c r="BD45" s="145"/>
      <c r="BE45" s="146"/>
      <c r="BF45" s="147"/>
      <c r="BG45" s="142"/>
      <c r="BH45" s="142"/>
      <c r="BI45" s="148"/>
      <c r="BJ45" s="149"/>
      <c r="BK45" s="145"/>
      <c r="BL45" s="146"/>
      <c r="BM45" s="66">
        <f t="shared" si="20"/>
        <v>0</v>
      </c>
      <c r="BN45" s="39">
        <f t="shared" si="21"/>
        <v>0</v>
      </c>
      <c r="BO45" s="39">
        <f t="shared" si="22"/>
        <v>0</v>
      </c>
      <c r="BP45" s="39">
        <f t="shared" si="23"/>
        <v>0</v>
      </c>
      <c r="BQ45" s="83">
        <f t="shared" si="24"/>
        <v>0</v>
      </c>
      <c r="BR45" s="138">
        <f t="shared" si="11"/>
        <v>0</v>
      </c>
      <c r="BS45" s="139">
        <f t="shared" si="12"/>
        <v>0</v>
      </c>
    </row>
    <row r="46" spans="1:71" s="140" customFormat="1" ht="6" customHeight="1" thickBot="1">
      <c r="A46" s="66">
        <v>35</v>
      </c>
      <c r="B46" s="151"/>
      <c r="C46" s="142"/>
      <c r="D46" s="142"/>
      <c r="E46" s="142"/>
      <c r="F46" s="142"/>
      <c r="G46" s="143"/>
      <c r="H46" s="111">
        <f t="shared" si="13"/>
        <v>0</v>
      </c>
      <c r="I46" s="112">
        <f t="shared" si="14"/>
        <v>0</v>
      </c>
      <c r="J46" s="112">
        <f t="shared" si="15"/>
        <v>0</v>
      </c>
      <c r="K46" s="112">
        <f t="shared" si="16"/>
        <v>0</v>
      </c>
      <c r="L46" s="113">
        <f t="shared" si="17"/>
        <v>0</v>
      </c>
      <c r="M46" s="111">
        <f t="shared" si="18"/>
        <v>0</v>
      </c>
      <c r="N46" s="163">
        <f t="shared" si="19"/>
        <v>0</v>
      </c>
      <c r="O46" s="45"/>
      <c r="P46" s="171"/>
      <c r="Q46" s="172"/>
      <c r="R46" s="172"/>
      <c r="S46" s="173"/>
      <c r="T46" s="174"/>
      <c r="U46" s="175"/>
      <c r="V46" s="146"/>
      <c r="W46" s="147"/>
      <c r="X46" s="142"/>
      <c r="Y46" s="142"/>
      <c r="Z46" s="148"/>
      <c r="AA46" s="149"/>
      <c r="AB46" s="145"/>
      <c r="AC46" s="146"/>
      <c r="AD46" s="147"/>
      <c r="AE46" s="142"/>
      <c r="AF46" s="142"/>
      <c r="AG46" s="148"/>
      <c r="AH46" s="149"/>
      <c r="AI46" s="145"/>
      <c r="AJ46" s="146"/>
      <c r="AK46" s="147"/>
      <c r="AL46" s="142"/>
      <c r="AM46" s="142"/>
      <c r="AN46" s="148"/>
      <c r="AO46" s="149"/>
      <c r="AP46" s="145"/>
      <c r="AQ46" s="146"/>
      <c r="AR46" s="147"/>
      <c r="AS46" s="142"/>
      <c r="AT46" s="142"/>
      <c r="AU46" s="148"/>
      <c r="AV46" s="149"/>
      <c r="AW46" s="145"/>
      <c r="AX46" s="146"/>
      <c r="AY46" s="147"/>
      <c r="AZ46" s="142"/>
      <c r="BA46" s="142"/>
      <c r="BB46" s="148"/>
      <c r="BC46" s="149"/>
      <c r="BD46" s="145"/>
      <c r="BE46" s="146"/>
      <c r="BF46" s="147"/>
      <c r="BG46" s="142"/>
      <c r="BH46" s="142"/>
      <c r="BI46" s="148"/>
      <c r="BJ46" s="149"/>
      <c r="BK46" s="145"/>
      <c r="BL46" s="146"/>
      <c r="BM46" s="66">
        <f t="shared" si="20"/>
        <v>0</v>
      </c>
      <c r="BN46" s="39">
        <f t="shared" si="21"/>
        <v>0</v>
      </c>
      <c r="BO46" s="39">
        <f t="shared" si="22"/>
        <v>0</v>
      </c>
      <c r="BP46" s="39">
        <f t="shared" si="23"/>
        <v>0</v>
      </c>
      <c r="BQ46" s="83">
        <f t="shared" si="24"/>
        <v>0</v>
      </c>
      <c r="BR46" s="138">
        <f t="shared" si="11"/>
        <v>0</v>
      </c>
      <c r="BS46" s="139">
        <f t="shared" si="12"/>
        <v>0</v>
      </c>
    </row>
    <row r="47" spans="1:71" s="140" customFormat="1" ht="6" customHeight="1" thickBot="1">
      <c r="A47" s="66">
        <v>36</v>
      </c>
      <c r="B47" s="151"/>
      <c r="C47" s="142"/>
      <c r="D47" s="142"/>
      <c r="E47" s="142"/>
      <c r="F47" s="142"/>
      <c r="G47" s="143"/>
      <c r="H47" s="111">
        <f t="shared" si="13"/>
        <v>0</v>
      </c>
      <c r="I47" s="112">
        <f t="shared" si="14"/>
        <v>0</v>
      </c>
      <c r="J47" s="112">
        <f t="shared" si="15"/>
        <v>0</v>
      </c>
      <c r="K47" s="112">
        <f t="shared" si="16"/>
        <v>0</v>
      </c>
      <c r="L47" s="113">
        <f t="shared" si="17"/>
        <v>0</v>
      </c>
      <c r="M47" s="111">
        <f t="shared" si="18"/>
        <v>0</v>
      </c>
      <c r="N47" s="163">
        <f t="shared" si="19"/>
        <v>0</v>
      </c>
      <c r="O47" s="45"/>
      <c r="P47" s="171"/>
      <c r="Q47" s="172"/>
      <c r="R47" s="172"/>
      <c r="S47" s="173"/>
      <c r="T47" s="174"/>
      <c r="U47" s="175"/>
      <c r="V47" s="146"/>
      <c r="W47" s="147"/>
      <c r="X47" s="142"/>
      <c r="Y47" s="142"/>
      <c r="Z47" s="148"/>
      <c r="AA47" s="149"/>
      <c r="AB47" s="145"/>
      <c r="AC47" s="146"/>
      <c r="AD47" s="147"/>
      <c r="AE47" s="142"/>
      <c r="AF47" s="142"/>
      <c r="AG47" s="148"/>
      <c r="AH47" s="149"/>
      <c r="AI47" s="145"/>
      <c r="AJ47" s="146"/>
      <c r="AK47" s="147"/>
      <c r="AL47" s="142"/>
      <c r="AM47" s="142"/>
      <c r="AN47" s="148"/>
      <c r="AO47" s="149"/>
      <c r="AP47" s="145"/>
      <c r="AQ47" s="146"/>
      <c r="AR47" s="147"/>
      <c r="AS47" s="142"/>
      <c r="AT47" s="142"/>
      <c r="AU47" s="148"/>
      <c r="AV47" s="149"/>
      <c r="AW47" s="145"/>
      <c r="AX47" s="146"/>
      <c r="AY47" s="147"/>
      <c r="AZ47" s="142"/>
      <c r="BA47" s="142"/>
      <c r="BB47" s="148"/>
      <c r="BC47" s="149"/>
      <c r="BD47" s="145"/>
      <c r="BE47" s="146"/>
      <c r="BF47" s="147"/>
      <c r="BG47" s="142"/>
      <c r="BH47" s="142"/>
      <c r="BI47" s="148"/>
      <c r="BJ47" s="149"/>
      <c r="BK47" s="145"/>
      <c r="BL47" s="146"/>
      <c r="BM47" s="66">
        <f t="shared" si="20"/>
        <v>0</v>
      </c>
      <c r="BN47" s="39">
        <f t="shared" si="21"/>
        <v>0</v>
      </c>
      <c r="BO47" s="39">
        <f t="shared" si="22"/>
        <v>0</v>
      </c>
      <c r="BP47" s="39">
        <f t="shared" si="23"/>
        <v>0</v>
      </c>
      <c r="BQ47" s="83">
        <f t="shared" si="24"/>
        <v>0</v>
      </c>
      <c r="BR47" s="138">
        <f t="shared" si="11"/>
        <v>0</v>
      </c>
      <c r="BS47" s="139">
        <f t="shared" si="12"/>
        <v>0</v>
      </c>
    </row>
    <row r="48" spans="1:71" s="140" customFormat="1" ht="6" customHeight="1" thickBot="1">
      <c r="A48" s="66">
        <v>37</v>
      </c>
      <c r="B48" s="151"/>
      <c r="C48" s="142"/>
      <c r="D48" s="142"/>
      <c r="E48" s="142"/>
      <c r="F48" s="142"/>
      <c r="G48" s="143"/>
      <c r="H48" s="111">
        <f t="shared" si="13"/>
        <v>0</v>
      </c>
      <c r="I48" s="112">
        <f t="shared" si="14"/>
        <v>0</v>
      </c>
      <c r="J48" s="112">
        <f t="shared" si="15"/>
        <v>0</v>
      </c>
      <c r="K48" s="112">
        <f t="shared" si="16"/>
        <v>0</v>
      </c>
      <c r="L48" s="113">
        <f t="shared" si="17"/>
        <v>0</v>
      </c>
      <c r="M48" s="111">
        <f t="shared" si="18"/>
        <v>0</v>
      </c>
      <c r="N48" s="163">
        <f t="shared" si="19"/>
        <v>0</v>
      </c>
      <c r="O48" s="45"/>
      <c r="P48" s="171"/>
      <c r="Q48" s="172"/>
      <c r="R48" s="172"/>
      <c r="S48" s="173"/>
      <c r="T48" s="174"/>
      <c r="U48" s="175"/>
      <c r="V48" s="146"/>
      <c r="W48" s="147"/>
      <c r="X48" s="142"/>
      <c r="Y48" s="142"/>
      <c r="Z48" s="148"/>
      <c r="AA48" s="149"/>
      <c r="AB48" s="145"/>
      <c r="AC48" s="146"/>
      <c r="AD48" s="147"/>
      <c r="AE48" s="142"/>
      <c r="AF48" s="142"/>
      <c r="AG48" s="148"/>
      <c r="AH48" s="149"/>
      <c r="AI48" s="145"/>
      <c r="AJ48" s="146"/>
      <c r="AK48" s="147"/>
      <c r="AL48" s="142"/>
      <c r="AM48" s="142"/>
      <c r="AN48" s="148"/>
      <c r="AO48" s="149"/>
      <c r="AP48" s="145"/>
      <c r="AQ48" s="146"/>
      <c r="AR48" s="147"/>
      <c r="AS48" s="142"/>
      <c r="AT48" s="142"/>
      <c r="AU48" s="148"/>
      <c r="AV48" s="149"/>
      <c r="AW48" s="145"/>
      <c r="AX48" s="146"/>
      <c r="AY48" s="147"/>
      <c r="AZ48" s="142"/>
      <c r="BA48" s="142"/>
      <c r="BB48" s="148"/>
      <c r="BC48" s="149"/>
      <c r="BD48" s="145"/>
      <c r="BE48" s="146"/>
      <c r="BF48" s="147"/>
      <c r="BG48" s="142"/>
      <c r="BH48" s="142"/>
      <c r="BI48" s="148"/>
      <c r="BJ48" s="149"/>
      <c r="BK48" s="145"/>
      <c r="BL48" s="146"/>
      <c r="BM48" s="66">
        <f t="shared" si="20"/>
        <v>0</v>
      </c>
      <c r="BN48" s="39">
        <f t="shared" si="21"/>
        <v>0</v>
      </c>
      <c r="BO48" s="39">
        <f t="shared" si="22"/>
        <v>0</v>
      </c>
      <c r="BP48" s="39">
        <f t="shared" si="23"/>
        <v>0</v>
      </c>
      <c r="BQ48" s="83">
        <f t="shared" si="24"/>
        <v>0</v>
      </c>
      <c r="BR48" s="138">
        <f t="shared" si="11"/>
        <v>0</v>
      </c>
      <c r="BS48" s="139">
        <f t="shared" si="12"/>
        <v>0</v>
      </c>
    </row>
    <row r="49" spans="1:71" s="140" customFormat="1" ht="6" customHeight="1" thickBot="1">
      <c r="A49" s="66">
        <v>38</v>
      </c>
      <c r="B49" s="151"/>
      <c r="C49" s="142"/>
      <c r="D49" s="142"/>
      <c r="E49" s="142"/>
      <c r="F49" s="142"/>
      <c r="G49" s="143"/>
      <c r="H49" s="111">
        <f t="shared" si="13"/>
        <v>0</v>
      </c>
      <c r="I49" s="112">
        <f t="shared" si="14"/>
        <v>0</v>
      </c>
      <c r="J49" s="112">
        <f t="shared" si="15"/>
        <v>0</v>
      </c>
      <c r="K49" s="112">
        <f t="shared" si="16"/>
        <v>0</v>
      </c>
      <c r="L49" s="113">
        <f t="shared" si="17"/>
        <v>0</v>
      </c>
      <c r="M49" s="111">
        <f t="shared" si="18"/>
        <v>0</v>
      </c>
      <c r="N49" s="163">
        <f t="shared" si="19"/>
        <v>0</v>
      </c>
      <c r="O49" s="45"/>
      <c r="P49" s="171"/>
      <c r="Q49" s="172"/>
      <c r="R49" s="172"/>
      <c r="S49" s="173"/>
      <c r="T49" s="174"/>
      <c r="U49" s="175"/>
      <c r="V49" s="146"/>
      <c r="W49" s="147"/>
      <c r="X49" s="142"/>
      <c r="Y49" s="142"/>
      <c r="Z49" s="148"/>
      <c r="AA49" s="149"/>
      <c r="AB49" s="145"/>
      <c r="AC49" s="146"/>
      <c r="AD49" s="147"/>
      <c r="AE49" s="142"/>
      <c r="AF49" s="142"/>
      <c r="AG49" s="148"/>
      <c r="AH49" s="149"/>
      <c r="AI49" s="145"/>
      <c r="AJ49" s="146"/>
      <c r="AK49" s="147"/>
      <c r="AL49" s="142"/>
      <c r="AM49" s="142"/>
      <c r="AN49" s="148"/>
      <c r="AO49" s="149"/>
      <c r="AP49" s="145"/>
      <c r="AQ49" s="146"/>
      <c r="AR49" s="147"/>
      <c r="AS49" s="142"/>
      <c r="AT49" s="142"/>
      <c r="AU49" s="148"/>
      <c r="AV49" s="149"/>
      <c r="AW49" s="145"/>
      <c r="AX49" s="146"/>
      <c r="AY49" s="147"/>
      <c r="AZ49" s="142"/>
      <c r="BA49" s="142"/>
      <c r="BB49" s="148"/>
      <c r="BC49" s="149"/>
      <c r="BD49" s="145"/>
      <c r="BE49" s="146"/>
      <c r="BF49" s="147"/>
      <c r="BG49" s="142"/>
      <c r="BH49" s="142"/>
      <c r="BI49" s="148"/>
      <c r="BJ49" s="149"/>
      <c r="BK49" s="145"/>
      <c r="BL49" s="146"/>
      <c r="BM49" s="66">
        <f t="shared" si="20"/>
        <v>0</v>
      </c>
      <c r="BN49" s="39">
        <f t="shared" si="21"/>
        <v>0</v>
      </c>
      <c r="BO49" s="39">
        <f t="shared" si="22"/>
        <v>0</v>
      </c>
      <c r="BP49" s="39">
        <f t="shared" si="23"/>
        <v>0</v>
      </c>
      <c r="BQ49" s="83">
        <f t="shared" si="24"/>
        <v>0</v>
      </c>
      <c r="BR49" s="138">
        <f t="shared" si="11"/>
        <v>0</v>
      </c>
      <c r="BS49" s="139">
        <f t="shared" si="12"/>
        <v>0</v>
      </c>
    </row>
    <row r="50" spans="1:71" s="140" customFormat="1" ht="6" customHeight="1" thickBot="1">
      <c r="A50" s="66">
        <v>39</v>
      </c>
      <c r="B50" s="151"/>
      <c r="C50" s="142"/>
      <c r="D50" s="142"/>
      <c r="E50" s="142"/>
      <c r="F50" s="142"/>
      <c r="G50" s="143"/>
      <c r="H50" s="111">
        <f t="shared" si="13"/>
        <v>0</v>
      </c>
      <c r="I50" s="112">
        <f t="shared" si="14"/>
        <v>0</v>
      </c>
      <c r="J50" s="112">
        <f t="shared" si="15"/>
        <v>0</v>
      </c>
      <c r="K50" s="112">
        <f t="shared" si="16"/>
        <v>0</v>
      </c>
      <c r="L50" s="113">
        <f t="shared" si="17"/>
        <v>0</v>
      </c>
      <c r="M50" s="111">
        <f t="shared" si="18"/>
        <v>0</v>
      </c>
      <c r="N50" s="163">
        <f t="shared" si="19"/>
        <v>0</v>
      </c>
      <c r="O50" s="45"/>
      <c r="P50" s="171"/>
      <c r="Q50" s="172"/>
      <c r="R50" s="172"/>
      <c r="S50" s="173"/>
      <c r="T50" s="174"/>
      <c r="U50" s="175"/>
      <c r="V50" s="146"/>
      <c r="W50" s="147"/>
      <c r="X50" s="142"/>
      <c r="Y50" s="142"/>
      <c r="Z50" s="148"/>
      <c r="AA50" s="149"/>
      <c r="AB50" s="145"/>
      <c r="AC50" s="146"/>
      <c r="AD50" s="147"/>
      <c r="AE50" s="142"/>
      <c r="AF50" s="142"/>
      <c r="AG50" s="148"/>
      <c r="AH50" s="149"/>
      <c r="AI50" s="145"/>
      <c r="AJ50" s="146"/>
      <c r="AK50" s="147"/>
      <c r="AL50" s="142"/>
      <c r="AM50" s="142"/>
      <c r="AN50" s="148"/>
      <c r="AO50" s="149"/>
      <c r="AP50" s="145"/>
      <c r="AQ50" s="146"/>
      <c r="AR50" s="147"/>
      <c r="AS50" s="142"/>
      <c r="AT50" s="142"/>
      <c r="AU50" s="148"/>
      <c r="AV50" s="149"/>
      <c r="AW50" s="145"/>
      <c r="AX50" s="146"/>
      <c r="AY50" s="147"/>
      <c r="AZ50" s="142"/>
      <c r="BA50" s="142"/>
      <c r="BB50" s="148"/>
      <c r="BC50" s="149"/>
      <c r="BD50" s="145"/>
      <c r="BE50" s="146"/>
      <c r="BF50" s="147"/>
      <c r="BG50" s="142"/>
      <c r="BH50" s="142"/>
      <c r="BI50" s="148"/>
      <c r="BJ50" s="149"/>
      <c r="BK50" s="145"/>
      <c r="BL50" s="146"/>
      <c r="BM50" s="66">
        <f t="shared" si="20"/>
        <v>0</v>
      </c>
      <c r="BN50" s="39">
        <f t="shared" si="21"/>
        <v>0</v>
      </c>
      <c r="BO50" s="39">
        <f t="shared" si="22"/>
        <v>0</v>
      </c>
      <c r="BP50" s="39">
        <f t="shared" si="23"/>
        <v>0</v>
      </c>
      <c r="BQ50" s="83">
        <f t="shared" si="24"/>
        <v>0</v>
      </c>
      <c r="BR50" s="138">
        <f t="shared" si="11"/>
        <v>0</v>
      </c>
      <c r="BS50" s="139">
        <f t="shared" si="12"/>
        <v>0</v>
      </c>
    </row>
    <row r="51" spans="1:71" s="140" customFormat="1" ht="6" customHeight="1" thickBot="1">
      <c r="A51" s="66">
        <v>40</v>
      </c>
      <c r="B51" s="151"/>
      <c r="C51" s="142"/>
      <c r="D51" s="142"/>
      <c r="E51" s="142"/>
      <c r="F51" s="142"/>
      <c r="G51" s="143"/>
      <c r="H51" s="111">
        <f t="shared" si="13"/>
        <v>0</v>
      </c>
      <c r="I51" s="112">
        <f t="shared" si="14"/>
        <v>0</v>
      </c>
      <c r="J51" s="112">
        <f t="shared" si="15"/>
        <v>0</v>
      </c>
      <c r="K51" s="112">
        <f t="shared" si="16"/>
        <v>0</v>
      </c>
      <c r="L51" s="113">
        <f t="shared" si="17"/>
        <v>0</v>
      </c>
      <c r="M51" s="111">
        <f t="shared" si="18"/>
        <v>0</v>
      </c>
      <c r="N51" s="163">
        <f t="shared" si="19"/>
        <v>0</v>
      </c>
      <c r="O51" s="45"/>
      <c r="P51" s="171"/>
      <c r="Q51" s="172"/>
      <c r="R51" s="172"/>
      <c r="S51" s="173"/>
      <c r="T51" s="174"/>
      <c r="U51" s="175"/>
      <c r="V51" s="146"/>
      <c r="W51" s="147"/>
      <c r="X51" s="142"/>
      <c r="Y51" s="142"/>
      <c r="Z51" s="148"/>
      <c r="AA51" s="149"/>
      <c r="AB51" s="145"/>
      <c r="AC51" s="146"/>
      <c r="AD51" s="147"/>
      <c r="AE51" s="142"/>
      <c r="AF51" s="142"/>
      <c r="AG51" s="148"/>
      <c r="AH51" s="149"/>
      <c r="AI51" s="145"/>
      <c r="AJ51" s="146"/>
      <c r="AK51" s="147"/>
      <c r="AL51" s="142"/>
      <c r="AM51" s="142"/>
      <c r="AN51" s="148"/>
      <c r="AO51" s="149"/>
      <c r="AP51" s="145"/>
      <c r="AQ51" s="146"/>
      <c r="AR51" s="147"/>
      <c r="AS51" s="142"/>
      <c r="AT51" s="142"/>
      <c r="AU51" s="148"/>
      <c r="AV51" s="149"/>
      <c r="AW51" s="145"/>
      <c r="AX51" s="146"/>
      <c r="AY51" s="147"/>
      <c r="AZ51" s="142"/>
      <c r="BA51" s="142"/>
      <c r="BB51" s="148"/>
      <c r="BC51" s="149"/>
      <c r="BD51" s="145"/>
      <c r="BE51" s="146"/>
      <c r="BF51" s="147"/>
      <c r="BG51" s="142"/>
      <c r="BH51" s="142"/>
      <c r="BI51" s="148"/>
      <c r="BJ51" s="149"/>
      <c r="BK51" s="145"/>
      <c r="BL51" s="146"/>
      <c r="BM51" s="66">
        <f t="shared" si="20"/>
        <v>0</v>
      </c>
      <c r="BN51" s="39">
        <f t="shared" si="21"/>
        <v>0</v>
      </c>
      <c r="BO51" s="39">
        <f t="shared" si="22"/>
        <v>0</v>
      </c>
      <c r="BP51" s="39">
        <f t="shared" si="23"/>
        <v>0</v>
      </c>
      <c r="BQ51" s="83">
        <f t="shared" si="24"/>
        <v>0</v>
      </c>
      <c r="BR51" s="138">
        <f t="shared" si="11"/>
        <v>0</v>
      </c>
      <c r="BS51" s="139">
        <f t="shared" si="12"/>
        <v>0</v>
      </c>
    </row>
    <row r="52" spans="1:71" s="140" customFormat="1" ht="6" customHeight="1" thickBot="1">
      <c r="A52" s="66">
        <v>41</v>
      </c>
      <c r="B52" s="151"/>
      <c r="C52" s="142"/>
      <c r="D52" s="142"/>
      <c r="E52" s="142"/>
      <c r="F52" s="142"/>
      <c r="G52" s="143"/>
      <c r="H52" s="111">
        <f t="shared" si="13"/>
        <v>0</v>
      </c>
      <c r="I52" s="112">
        <f t="shared" si="14"/>
        <v>0</v>
      </c>
      <c r="J52" s="112">
        <f t="shared" si="15"/>
        <v>0</v>
      </c>
      <c r="K52" s="112">
        <f t="shared" si="16"/>
        <v>0</v>
      </c>
      <c r="L52" s="113">
        <f t="shared" si="17"/>
        <v>0</v>
      </c>
      <c r="M52" s="111">
        <f t="shared" si="18"/>
        <v>0</v>
      </c>
      <c r="N52" s="163">
        <f t="shared" si="19"/>
        <v>0</v>
      </c>
      <c r="O52" s="45"/>
      <c r="P52" s="171"/>
      <c r="Q52" s="172"/>
      <c r="R52" s="172"/>
      <c r="S52" s="173"/>
      <c r="T52" s="174"/>
      <c r="U52" s="175"/>
      <c r="V52" s="146"/>
      <c r="W52" s="147"/>
      <c r="X52" s="142"/>
      <c r="Y52" s="142"/>
      <c r="Z52" s="148"/>
      <c r="AA52" s="149"/>
      <c r="AB52" s="145"/>
      <c r="AC52" s="146"/>
      <c r="AD52" s="147"/>
      <c r="AE52" s="142"/>
      <c r="AF52" s="142"/>
      <c r="AG52" s="148"/>
      <c r="AH52" s="149"/>
      <c r="AI52" s="145"/>
      <c r="AJ52" s="146"/>
      <c r="AK52" s="147"/>
      <c r="AL52" s="142"/>
      <c r="AM52" s="142"/>
      <c r="AN52" s="148"/>
      <c r="AO52" s="149"/>
      <c r="AP52" s="145"/>
      <c r="AQ52" s="146"/>
      <c r="AR52" s="147"/>
      <c r="AS52" s="142"/>
      <c r="AT52" s="142"/>
      <c r="AU52" s="148"/>
      <c r="AV52" s="149"/>
      <c r="AW52" s="145"/>
      <c r="AX52" s="146"/>
      <c r="AY52" s="147"/>
      <c r="AZ52" s="142"/>
      <c r="BA52" s="142"/>
      <c r="BB52" s="148"/>
      <c r="BC52" s="149"/>
      <c r="BD52" s="145"/>
      <c r="BE52" s="146"/>
      <c r="BF52" s="147"/>
      <c r="BG52" s="142"/>
      <c r="BH52" s="142"/>
      <c r="BI52" s="148"/>
      <c r="BJ52" s="149"/>
      <c r="BK52" s="145"/>
      <c r="BL52" s="146"/>
      <c r="BM52" s="66">
        <f t="shared" si="20"/>
        <v>0</v>
      </c>
      <c r="BN52" s="39">
        <f t="shared" si="21"/>
        <v>0</v>
      </c>
      <c r="BO52" s="39">
        <f t="shared" si="22"/>
        <v>0</v>
      </c>
      <c r="BP52" s="39">
        <f t="shared" si="23"/>
        <v>0</v>
      </c>
      <c r="BQ52" s="83">
        <f t="shared" si="24"/>
        <v>0</v>
      </c>
      <c r="BR52" s="138">
        <f t="shared" si="11"/>
        <v>0</v>
      </c>
      <c r="BS52" s="139">
        <f t="shared" si="12"/>
        <v>0</v>
      </c>
    </row>
    <row r="53" spans="1:71" s="140" customFormat="1" ht="6" customHeight="1" thickBot="1">
      <c r="A53" s="66">
        <v>42</v>
      </c>
      <c r="B53" s="151"/>
      <c r="C53" s="142"/>
      <c r="D53" s="142"/>
      <c r="E53" s="142"/>
      <c r="F53" s="142"/>
      <c r="G53" s="143"/>
      <c r="H53" s="111">
        <f t="shared" si="13"/>
        <v>0</v>
      </c>
      <c r="I53" s="112">
        <f t="shared" si="14"/>
        <v>0</v>
      </c>
      <c r="J53" s="112">
        <f t="shared" si="15"/>
        <v>0</v>
      </c>
      <c r="K53" s="112">
        <f t="shared" si="16"/>
        <v>0</v>
      </c>
      <c r="L53" s="113">
        <f t="shared" si="17"/>
        <v>0</v>
      </c>
      <c r="M53" s="111">
        <f t="shared" si="18"/>
        <v>0</v>
      </c>
      <c r="N53" s="163">
        <f t="shared" si="19"/>
        <v>0</v>
      </c>
      <c r="O53" s="45"/>
      <c r="P53" s="171"/>
      <c r="Q53" s="172"/>
      <c r="R53" s="172"/>
      <c r="S53" s="173"/>
      <c r="T53" s="174"/>
      <c r="U53" s="175"/>
      <c r="V53" s="146"/>
      <c r="W53" s="147"/>
      <c r="X53" s="142"/>
      <c r="Y53" s="142"/>
      <c r="Z53" s="148"/>
      <c r="AA53" s="149"/>
      <c r="AB53" s="145"/>
      <c r="AC53" s="146"/>
      <c r="AD53" s="147"/>
      <c r="AE53" s="142"/>
      <c r="AF53" s="142"/>
      <c r="AG53" s="148"/>
      <c r="AH53" s="149"/>
      <c r="AI53" s="145"/>
      <c r="AJ53" s="146"/>
      <c r="AK53" s="147"/>
      <c r="AL53" s="142"/>
      <c r="AM53" s="142"/>
      <c r="AN53" s="148"/>
      <c r="AO53" s="149"/>
      <c r="AP53" s="145"/>
      <c r="AQ53" s="146"/>
      <c r="AR53" s="147"/>
      <c r="AS53" s="142"/>
      <c r="AT53" s="142"/>
      <c r="AU53" s="148"/>
      <c r="AV53" s="149"/>
      <c r="AW53" s="145"/>
      <c r="AX53" s="146"/>
      <c r="AY53" s="147"/>
      <c r="AZ53" s="142"/>
      <c r="BA53" s="142"/>
      <c r="BB53" s="148"/>
      <c r="BC53" s="149"/>
      <c r="BD53" s="145"/>
      <c r="BE53" s="146"/>
      <c r="BF53" s="147"/>
      <c r="BG53" s="142"/>
      <c r="BH53" s="142"/>
      <c r="BI53" s="148"/>
      <c r="BJ53" s="149"/>
      <c r="BK53" s="145"/>
      <c r="BL53" s="146"/>
      <c r="BM53" s="66">
        <f t="shared" si="20"/>
        <v>0</v>
      </c>
      <c r="BN53" s="39">
        <f t="shared" si="21"/>
        <v>0</v>
      </c>
      <c r="BO53" s="39">
        <f t="shared" si="22"/>
        <v>0</v>
      </c>
      <c r="BP53" s="39">
        <f t="shared" si="23"/>
        <v>0</v>
      </c>
      <c r="BQ53" s="83">
        <f t="shared" si="24"/>
        <v>0</v>
      </c>
      <c r="BR53" s="138">
        <f t="shared" si="11"/>
        <v>0</v>
      </c>
      <c r="BS53" s="139">
        <f t="shared" si="12"/>
        <v>0</v>
      </c>
    </row>
    <row r="54" spans="1:71" s="140" customFormat="1" ht="6" customHeight="1" thickBot="1">
      <c r="A54" s="66">
        <v>43</v>
      </c>
      <c r="B54" s="151"/>
      <c r="C54" s="142"/>
      <c r="D54" s="142"/>
      <c r="E54" s="142"/>
      <c r="F54" s="142"/>
      <c r="G54" s="143"/>
      <c r="H54" s="111">
        <f t="shared" si="13"/>
        <v>0</v>
      </c>
      <c r="I54" s="112">
        <f t="shared" si="14"/>
        <v>0</v>
      </c>
      <c r="J54" s="112">
        <f t="shared" si="15"/>
        <v>0</v>
      </c>
      <c r="K54" s="112">
        <f t="shared" si="16"/>
        <v>0</v>
      </c>
      <c r="L54" s="113">
        <f t="shared" si="17"/>
        <v>0</v>
      </c>
      <c r="M54" s="111">
        <f t="shared" si="18"/>
        <v>0</v>
      </c>
      <c r="N54" s="163">
        <f t="shared" si="19"/>
        <v>0</v>
      </c>
      <c r="O54" s="45"/>
      <c r="P54" s="171"/>
      <c r="Q54" s="172"/>
      <c r="R54" s="172"/>
      <c r="S54" s="173"/>
      <c r="T54" s="174"/>
      <c r="U54" s="175"/>
      <c r="V54" s="146"/>
      <c r="W54" s="147"/>
      <c r="X54" s="142"/>
      <c r="Y54" s="142"/>
      <c r="Z54" s="148"/>
      <c r="AA54" s="149"/>
      <c r="AB54" s="145"/>
      <c r="AC54" s="146"/>
      <c r="AD54" s="147"/>
      <c r="AE54" s="142"/>
      <c r="AF54" s="142"/>
      <c r="AG54" s="148"/>
      <c r="AH54" s="149"/>
      <c r="AI54" s="145"/>
      <c r="AJ54" s="146"/>
      <c r="AK54" s="147"/>
      <c r="AL54" s="142"/>
      <c r="AM54" s="142"/>
      <c r="AN54" s="148"/>
      <c r="AO54" s="149"/>
      <c r="AP54" s="145"/>
      <c r="AQ54" s="146"/>
      <c r="AR54" s="147"/>
      <c r="AS54" s="142"/>
      <c r="AT54" s="142"/>
      <c r="AU54" s="148"/>
      <c r="AV54" s="149"/>
      <c r="AW54" s="145"/>
      <c r="AX54" s="146"/>
      <c r="AY54" s="147"/>
      <c r="AZ54" s="142"/>
      <c r="BA54" s="142"/>
      <c r="BB54" s="148"/>
      <c r="BC54" s="149"/>
      <c r="BD54" s="145"/>
      <c r="BE54" s="146"/>
      <c r="BF54" s="147"/>
      <c r="BG54" s="142"/>
      <c r="BH54" s="142"/>
      <c r="BI54" s="148"/>
      <c r="BJ54" s="149"/>
      <c r="BK54" s="145"/>
      <c r="BL54" s="146"/>
      <c r="BM54" s="66">
        <f t="shared" si="20"/>
        <v>0</v>
      </c>
      <c r="BN54" s="39">
        <f t="shared" si="21"/>
        <v>0</v>
      </c>
      <c r="BO54" s="39">
        <f t="shared" si="22"/>
        <v>0</v>
      </c>
      <c r="BP54" s="39">
        <f t="shared" si="23"/>
        <v>0</v>
      </c>
      <c r="BQ54" s="83">
        <f t="shared" si="24"/>
        <v>0</v>
      </c>
      <c r="BR54" s="138">
        <f t="shared" si="11"/>
        <v>0</v>
      </c>
      <c r="BS54" s="139">
        <f t="shared" si="12"/>
        <v>0</v>
      </c>
    </row>
    <row r="55" spans="1:71" s="140" customFormat="1" ht="6" customHeight="1" thickBot="1">
      <c r="A55" s="66">
        <v>44</v>
      </c>
      <c r="B55" s="151"/>
      <c r="C55" s="142"/>
      <c r="D55" s="142"/>
      <c r="E55" s="142"/>
      <c r="F55" s="142"/>
      <c r="G55" s="143"/>
      <c r="H55" s="111">
        <f t="shared" si="13"/>
        <v>0</v>
      </c>
      <c r="I55" s="112">
        <f t="shared" si="14"/>
        <v>0</v>
      </c>
      <c r="J55" s="112">
        <f t="shared" si="15"/>
        <v>0</v>
      </c>
      <c r="K55" s="112">
        <f t="shared" si="16"/>
        <v>0</v>
      </c>
      <c r="L55" s="113">
        <f t="shared" si="17"/>
        <v>0</v>
      </c>
      <c r="M55" s="111">
        <f t="shared" si="18"/>
        <v>0</v>
      </c>
      <c r="N55" s="163">
        <f t="shared" si="19"/>
        <v>0</v>
      </c>
      <c r="O55" s="45"/>
      <c r="P55" s="171"/>
      <c r="Q55" s="172"/>
      <c r="R55" s="172"/>
      <c r="S55" s="173"/>
      <c r="T55" s="174"/>
      <c r="U55" s="175"/>
      <c r="V55" s="146"/>
      <c r="W55" s="147"/>
      <c r="X55" s="142"/>
      <c r="Y55" s="142"/>
      <c r="Z55" s="148"/>
      <c r="AA55" s="149"/>
      <c r="AB55" s="145"/>
      <c r="AC55" s="146"/>
      <c r="AD55" s="147"/>
      <c r="AE55" s="142"/>
      <c r="AF55" s="142"/>
      <c r="AG55" s="148"/>
      <c r="AH55" s="149"/>
      <c r="AI55" s="145"/>
      <c r="AJ55" s="146"/>
      <c r="AK55" s="147"/>
      <c r="AL55" s="142"/>
      <c r="AM55" s="142"/>
      <c r="AN55" s="148"/>
      <c r="AO55" s="149"/>
      <c r="AP55" s="145"/>
      <c r="AQ55" s="146"/>
      <c r="AR55" s="147"/>
      <c r="AS55" s="142"/>
      <c r="AT55" s="142"/>
      <c r="AU55" s="148"/>
      <c r="AV55" s="149"/>
      <c r="AW55" s="145"/>
      <c r="AX55" s="146"/>
      <c r="AY55" s="147"/>
      <c r="AZ55" s="142"/>
      <c r="BA55" s="142"/>
      <c r="BB55" s="148"/>
      <c r="BC55" s="149"/>
      <c r="BD55" s="145"/>
      <c r="BE55" s="146"/>
      <c r="BF55" s="147"/>
      <c r="BG55" s="142"/>
      <c r="BH55" s="142"/>
      <c r="BI55" s="148"/>
      <c r="BJ55" s="149"/>
      <c r="BK55" s="145"/>
      <c r="BL55" s="146"/>
      <c r="BM55" s="66">
        <f t="shared" si="20"/>
        <v>0</v>
      </c>
      <c r="BN55" s="39">
        <f t="shared" si="21"/>
        <v>0</v>
      </c>
      <c r="BO55" s="39">
        <f t="shared" si="22"/>
        <v>0</v>
      </c>
      <c r="BP55" s="39">
        <f t="shared" si="23"/>
        <v>0</v>
      </c>
      <c r="BQ55" s="83">
        <f t="shared" si="24"/>
        <v>0</v>
      </c>
      <c r="BR55" s="138">
        <f t="shared" si="11"/>
        <v>0</v>
      </c>
      <c r="BS55" s="139">
        <f t="shared" si="12"/>
        <v>0</v>
      </c>
    </row>
    <row r="56" spans="1:71" s="140" customFormat="1" ht="6" customHeight="1" thickBot="1">
      <c r="A56" s="66">
        <v>45</v>
      </c>
      <c r="B56" s="151"/>
      <c r="C56" s="142"/>
      <c r="D56" s="142"/>
      <c r="E56" s="142"/>
      <c r="F56" s="142"/>
      <c r="G56" s="143"/>
      <c r="H56" s="111">
        <f t="shared" si="13"/>
        <v>0</v>
      </c>
      <c r="I56" s="112">
        <f t="shared" si="14"/>
        <v>0</v>
      </c>
      <c r="J56" s="112">
        <f t="shared" si="15"/>
        <v>0</v>
      </c>
      <c r="K56" s="112">
        <f t="shared" si="16"/>
        <v>0</v>
      </c>
      <c r="L56" s="113">
        <f t="shared" si="17"/>
        <v>0</v>
      </c>
      <c r="M56" s="111">
        <f t="shared" si="18"/>
        <v>0</v>
      </c>
      <c r="N56" s="163">
        <f t="shared" si="19"/>
        <v>0</v>
      </c>
      <c r="O56" s="45"/>
      <c r="P56" s="171"/>
      <c r="Q56" s="172"/>
      <c r="R56" s="172"/>
      <c r="S56" s="173"/>
      <c r="T56" s="174"/>
      <c r="U56" s="175"/>
      <c r="V56" s="146"/>
      <c r="W56" s="147"/>
      <c r="X56" s="142"/>
      <c r="Y56" s="142"/>
      <c r="Z56" s="148"/>
      <c r="AA56" s="149"/>
      <c r="AB56" s="145"/>
      <c r="AC56" s="146"/>
      <c r="AD56" s="147"/>
      <c r="AE56" s="142"/>
      <c r="AF56" s="142"/>
      <c r="AG56" s="148"/>
      <c r="AH56" s="149"/>
      <c r="AI56" s="145"/>
      <c r="AJ56" s="146"/>
      <c r="AK56" s="147"/>
      <c r="AL56" s="142"/>
      <c r="AM56" s="142"/>
      <c r="AN56" s="148"/>
      <c r="AO56" s="149"/>
      <c r="AP56" s="145"/>
      <c r="AQ56" s="146"/>
      <c r="AR56" s="147"/>
      <c r="AS56" s="142"/>
      <c r="AT56" s="142"/>
      <c r="AU56" s="148"/>
      <c r="AV56" s="149"/>
      <c r="AW56" s="145"/>
      <c r="AX56" s="146"/>
      <c r="AY56" s="147"/>
      <c r="AZ56" s="142"/>
      <c r="BA56" s="142"/>
      <c r="BB56" s="148"/>
      <c r="BC56" s="149"/>
      <c r="BD56" s="145"/>
      <c r="BE56" s="146"/>
      <c r="BF56" s="147"/>
      <c r="BG56" s="142"/>
      <c r="BH56" s="142"/>
      <c r="BI56" s="148"/>
      <c r="BJ56" s="149"/>
      <c r="BK56" s="145"/>
      <c r="BL56" s="146"/>
      <c r="BM56" s="66">
        <f t="shared" si="20"/>
        <v>0</v>
      </c>
      <c r="BN56" s="39">
        <f t="shared" si="21"/>
        <v>0</v>
      </c>
      <c r="BO56" s="39">
        <f t="shared" si="22"/>
        <v>0</v>
      </c>
      <c r="BP56" s="39">
        <f t="shared" si="23"/>
        <v>0</v>
      </c>
      <c r="BQ56" s="83">
        <f t="shared" si="24"/>
        <v>0</v>
      </c>
      <c r="BR56" s="138">
        <f t="shared" si="11"/>
        <v>0</v>
      </c>
      <c r="BS56" s="139">
        <f t="shared" si="12"/>
        <v>0</v>
      </c>
    </row>
    <row r="57" spans="1:71" s="140" customFormat="1" ht="6" customHeight="1" thickBot="1">
      <c r="A57" s="66">
        <v>46</v>
      </c>
      <c r="B57" s="151"/>
      <c r="C57" s="142"/>
      <c r="D57" s="142"/>
      <c r="E57" s="142"/>
      <c r="F57" s="142"/>
      <c r="G57" s="143"/>
      <c r="H57" s="111">
        <f t="shared" si="13"/>
        <v>0</v>
      </c>
      <c r="I57" s="112">
        <f t="shared" si="14"/>
        <v>0</v>
      </c>
      <c r="J57" s="112">
        <f t="shared" si="15"/>
        <v>0</v>
      </c>
      <c r="K57" s="112">
        <f t="shared" si="16"/>
        <v>0</v>
      </c>
      <c r="L57" s="113">
        <f t="shared" si="17"/>
        <v>0</v>
      </c>
      <c r="M57" s="111">
        <f t="shared" si="18"/>
        <v>0</v>
      </c>
      <c r="N57" s="163">
        <f t="shared" si="19"/>
        <v>0</v>
      </c>
      <c r="O57" s="45"/>
      <c r="P57" s="171"/>
      <c r="Q57" s="172"/>
      <c r="R57" s="172"/>
      <c r="S57" s="173"/>
      <c r="T57" s="174"/>
      <c r="U57" s="175"/>
      <c r="V57" s="146"/>
      <c r="W57" s="147"/>
      <c r="X57" s="142"/>
      <c r="Y57" s="142"/>
      <c r="Z57" s="148"/>
      <c r="AA57" s="149"/>
      <c r="AB57" s="145"/>
      <c r="AC57" s="146"/>
      <c r="AD57" s="147"/>
      <c r="AE57" s="142"/>
      <c r="AF57" s="142"/>
      <c r="AG57" s="148"/>
      <c r="AH57" s="149"/>
      <c r="AI57" s="145"/>
      <c r="AJ57" s="146"/>
      <c r="AK57" s="147"/>
      <c r="AL57" s="142"/>
      <c r="AM57" s="142"/>
      <c r="AN57" s="148"/>
      <c r="AO57" s="149"/>
      <c r="AP57" s="145"/>
      <c r="AQ57" s="146"/>
      <c r="AR57" s="147"/>
      <c r="AS57" s="142"/>
      <c r="AT57" s="142"/>
      <c r="AU57" s="148"/>
      <c r="AV57" s="149"/>
      <c r="AW57" s="145"/>
      <c r="AX57" s="146"/>
      <c r="AY57" s="147"/>
      <c r="AZ57" s="142"/>
      <c r="BA57" s="142"/>
      <c r="BB57" s="148"/>
      <c r="BC57" s="149"/>
      <c r="BD57" s="145"/>
      <c r="BE57" s="146"/>
      <c r="BF57" s="147"/>
      <c r="BG57" s="142"/>
      <c r="BH57" s="142"/>
      <c r="BI57" s="148"/>
      <c r="BJ57" s="149"/>
      <c r="BK57" s="145"/>
      <c r="BL57" s="146"/>
      <c r="BM57" s="66">
        <f t="shared" si="20"/>
        <v>0</v>
      </c>
      <c r="BN57" s="39">
        <f t="shared" si="21"/>
        <v>0</v>
      </c>
      <c r="BO57" s="39">
        <f t="shared" si="22"/>
        <v>0</v>
      </c>
      <c r="BP57" s="39">
        <f t="shared" si="23"/>
        <v>0</v>
      </c>
      <c r="BQ57" s="83">
        <f t="shared" si="24"/>
        <v>0</v>
      </c>
      <c r="BR57" s="138">
        <f t="shared" si="11"/>
        <v>0</v>
      </c>
      <c r="BS57" s="139">
        <f t="shared" si="12"/>
        <v>0</v>
      </c>
    </row>
    <row r="58" spans="1:71" s="140" customFormat="1" ht="6" customHeight="1" thickBot="1">
      <c r="A58" s="66">
        <v>47</v>
      </c>
      <c r="B58" s="151"/>
      <c r="C58" s="142"/>
      <c r="D58" s="142"/>
      <c r="E58" s="142"/>
      <c r="F58" s="142"/>
      <c r="G58" s="143"/>
      <c r="H58" s="111">
        <f t="shared" si="13"/>
        <v>0</v>
      </c>
      <c r="I58" s="112">
        <f t="shared" si="14"/>
        <v>0</v>
      </c>
      <c r="J58" s="112">
        <f t="shared" si="15"/>
        <v>0</v>
      </c>
      <c r="K58" s="112">
        <f t="shared" si="16"/>
        <v>0</v>
      </c>
      <c r="L58" s="113">
        <f t="shared" si="17"/>
        <v>0</v>
      </c>
      <c r="M58" s="111">
        <f t="shared" si="18"/>
        <v>0</v>
      </c>
      <c r="N58" s="163">
        <f t="shared" si="19"/>
        <v>0</v>
      </c>
      <c r="O58" s="45"/>
      <c r="P58" s="171"/>
      <c r="Q58" s="172"/>
      <c r="R58" s="172"/>
      <c r="S58" s="173"/>
      <c r="T58" s="174"/>
      <c r="U58" s="175"/>
      <c r="V58" s="146"/>
      <c r="W58" s="147"/>
      <c r="X58" s="142"/>
      <c r="Y58" s="142"/>
      <c r="Z58" s="148"/>
      <c r="AA58" s="149"/>
      <c r="AB58" s="145"/>
      <c r="AC58" s="146"/>
      <c r="AD58" s="147"/>
      <c r="AE58" s="142"/>
      <c r="AF58" s="142"/>
      <c r="AG58" s="148"/>
      <c r="AH58" s="149"/>
      <c r="AI58" s="145"/>
      <c r="AJ58" s="146"/>
      <c r="AK58" s="147"/>
      <c r="AL58" s="142"/>
      <c r="AM58" s="142"/>
      <c r="AN58" s="148"/>
      <c r="AO58" s="149"/>
      <c r="AP58" s="145"/>
      <c r="AQ58" s="146"/>
      <c r="AR58" s="147"/>
      <c r="AS58" s="142"/>
      <c r="AT58" s="142"/>
      <c r="AU58" s="148"/>
      <c r="AV58" s="149"/>
      <c r="AW58" s="145"/>
      <c r="AX58" s="146"/>
      <c r="AY58" s="147"/>
      <c r="AZ58" s="142"/>
      <c r="BA58" s="142"/>
      <c r="BB58" s="148"/>
      <c r="BC58" s="149"/>
      <c r="BD58" s="145"/>
      <c r="BE58" s="146"/>
      <c r="BF58" s="147"/>
      <c r="BG58" s="142"/>
      <c r="BH58" s="142"/>
      <c r="BI58" s="148"/>
      <c r="BJ58" s="149"/>
      <c r="BK58" s="145"/>
      <c r="BL58" s="146"/>
      <c r="BM58" s="66">
        <f t="shared" si="20"/>
        <v>0</v>
      </c>
      <c r="BN58" s="39">
        <f t="shared" si="21"/>
        <v>0</v>
      </c>
      <c r="BO58" s="39">
        <f t="shared" si="22"/>
        <v>0</v>
      </c>
      <c r="BP58" s="39">
        <f t="shared" si="23"/>
        <v>0</v>
      </c>
      <c r="BQ58" s="83">
        <f t="shared" si="24"/>
        <v>0</v>
      </c>
      <c r="BR58" s="138">
        <f t="shared" si="11"/>
        <v>0</v>
      </c>
      <c r="BS58" s="139">
        <f t="shared" si="12"/>
        <v>0</v>
      </c>
    </row>
    <row r="59" spans="1:71" s="140" customFormat="1" ht="6" customHeight="1" thickBot="1">
      <c r="A59" s="66">
        <v>48</v>
      </c>
      <c r="B59" s="176"/>
      <c r="C59" s="142"/>
      <c r="D59" s="166"/>
      <c r="E59" s="166"/>
      <c r="F59" s="166"/>
      <c r="G59" s="177"/>
      <c r="H59" s="111">
        <f t="shared" si="13"/>
        <v>0</v>
      </c>
      <c r="I59" s="112">
        <f t="shared" si="14"/>
        <v>0</v>
      </c>
      <c r="J59" s="112">
        <f t="shared" si="15"/>
        <v>0</v>
      </c>
      <c r="K59" s="112">
        <f t="shared" si="16"/>
        <v>0</v>
      </c>
      <c r="L59" s="113">
        <f t="shared" si="17"/>
        <v>0</v>
      </c>
      <c r="M59" s="111">
        <f t="shared" si="18"/>
        <v>0</v>
      </c>
      <c r="N59" s="163">
        <f t="shared" si="19"/>
        <v>0</v>
      </c>
      <c r="O59" s="44"/>
      <c r="P59" s="178"/>
      <c r="Q59" s="179"/>
      <c r="R59" s="179"/>
      <c r="S59" s="180"/>
      <c r="T59" s="181"/>
      <c r="U59" s="182"/>
      <c r="V59" s="170"/>
      <c r="W59" s="165"/>
      <c r="X59" s="166"/>
      <c r="Y59" s="166"/>
      <c r="Z59" s="167"/>
      <c r="AA59" s="168"/>
      <c r="AB59" s="169"/>
      <c r="AC59" s="170"/>
      <c r="AD59" s="165"/>
      <c r="AE59" s="166"/>
      <c r="AF59" s="166"/>
      <c r="AG59" s="167"/>
      <c r="AH59" s="168"/>
      <c r="AI59" s="169"/>
      <c r="AJ59" s="170"/>
      <c r="AK59" s="165"/>
      <c r="AL59" s="166"/>
      <c r="AM59" s="166"/>
      <c r="AN59" s="167"/>
      <c r="AO59" s="168"/>
      <c r="AP59" s="169"/>
      <c r="AQ59" s="170"/>
      <c r="AR59" s="165"/>
      <c r="AS59" s="166"/>
      <c r="AT59" s="166"/>
      <c r="AU59" s="167"/>
      <c r="AV59" s="168"/>
      <c r="AW59" s="169"/>
      <c r="AX59" s="170"/>
      <c r="AY59" s="165"/>
      <c r="AZ59" s="166"/>
      <c r="BA59" s="166"/>
      <c r="BB59" s="167"/>
      <c r="BC59" s="168"/>
      <c r="BD59" s="169"/>
      <c r="BE59" s="170"/>
      <c r="BF59" s="165"/>
      <c r="BG59" s="166"/>
      <c r="BH59" s="166"/>
      <c r="BI59" s="167"/>
      <c r="BJ59" s="168"/>
      <c r="BK59" s="169"/>
      <c r="BL59" s="170"/>
      <c r="BM59" s="66">
        <f t="shared" si="20"/>
        <v>0</v>
      </c>
      <c r="BN59" s="39">
        <f t="shared" si="21"/>
        <v>0</v>
      </c>
      <c r="BO59" s="39">
        <f t="shared" si="22"/>
        <v>0</v>
      </c>
      <c r="BP59" s="39">
        <f t="shared" si="23"/>
        <v>0</v>
      </c>
      <c r="BQ59" s="83">
        <f t="shared" si="24"/>
        <v>0</v>
      </c>
      <c r="BR59" s="138">
        <f t="shared" si="11"/>
        <v>0</v>
      </c>
      <c r="BS59" s="139">
        <f t="shared" si="12"/>
        <v>0</v>
      </c>
    </row>
    <row r="60" spans="1:71" s="140" customFormat="1" ht="24" customHeight="1" thickBot="1">
      <c r="A60" s="66">
        <v>49</v>
      </c>
      <c r="B60" s="239" t="s">
        <v>105</v>
      </c>
      <c r="C60" s="41" t="s">
        <v>106</v>
      </c>
      <c r="D60" s="39"/>
      <c r="E60" s="39"/>
      <c r="F60" s="39"/>
      <c r="G60" s="83" t="s">
        <v>1</v>
      </c>
      <c r="H60" s="111">
        <f t="shared" si="13"/>
        <v>0</v>
      </c>
      <c r="I60" s="112">
        <f t="shared" si="14"/>
        <v>0</v>
      </c>
      <c r="J60" s="112">
        <f t="shared" si="15"/>
        <v>0</v>
      </c>
      <c r="K60" s="112">
        <f t="shared" si="16"/>
        <v>0</v>
      </c>
      <c r="L60" s="113">
        <f t="shared" si="17"/>
        <v>0</v>
      </c>
      <c r="M60" s="111">
        <f t="shared" si="18"/>
        <v>450</v>
      </c>
      <c r="N60" s="163">
        <f t="shared" si="19"/>
        <v>15</v>
      </c>
      <c r="O60" s="45">
        <v>10</v>
      </c>
      <c r="P60" s="222"/>
      <c r="Q60" s="223"/>
      <c r="R60" s="223"/>
      <c r="S60" s="224"/>
      <c r="T60" s="225"/>
      <c r="U60" s="226"/>
      <c r="V60" s="227"/>
      <c r="W60" s="228"/>
      <c r="X60" s="229"/>
      <c r="Y60" s="229"/>
      <c r="Z60" s="230"/>
      <c r="AA60" s="231">
        <v>150</v>
      </c>
      <c r="AB60" s="232">
        <v>5</v>
      </c>
      <c r="AC60" s="227" t="s">
        <v>4</v>
      </c>
      <c r="AD60" s="228"/>
      <c r="AE60" s="229"/>
      <c r="AF60" s="229"/>
      <c r="AG60" s="230"/>
      <c r="AH60" s="231">
        <v>150</v>
      </c>
      <c r="AI60" s="232">
        <v>5</v>
      </c>
      <c r="AJ60" s="227" t="s">
        <v>4</v>
      </c>
      <c r="AK60" s="228"/>
      <c r="AL60" s="229"/>
      <c r="AM60" s="229"/>
      <c r="AN60" s="230"/>
      <c r="AO60" s="231">
        <v>150</v>
      </c>
      <c r="AP60" s="43">
        <v>5</v>
      </c>
      <c r="AQ60" s="51" t="s">
        <v>4</v>
      </c>
      <c r="AR60" s="147"/>
      <c r="AS60" s="142"/>
      <c r="AT60" s="142"/>
      <c r="AU60" s="148"/>
      <c r="AV60" s="149"/>
      <c r="AW60" s="145"/>
      <c r="AX60" s="146"/>
      <c r="AY60" s="147"/>
      <c r="AZ60" s="142"/>
      <c r="BA60" s="142"/>
      <c r="BB60" s="148"/>
      <c r="BC60" s="149"/>
      <c r="BD60" s="145"/>
      <c r="BE60" s="146"/>
      <c r="BF60" s="147"/>
      <c r="BG60" s="142"/>
      <c r="BH60" s="142"/>
      <c r="BI60" s="148"/>
      <c r="BJ60" s="149"/>
      <c r="BK60" s="145"/>
      <c r="BL60" s="146"/>
      <c r="BM60" s="66">
        <f t="shared" si="20"/>
        <v>0</v>
      </c>
      <c r="BN60" s="39">
        <f t="shared" si="21"/>
        <v>10</v>
      </c>
      <c r="BO60" s="39">
        <f t="shared" si="22"/>
        <v>0</v>
      </c>
      <c r="BP60" s="39">
        <f t="shared" si="23"/>
        <v>0</v>
      </c>
      <c r="BQ60" s="83">
        <f t="shared" si="24"/>
        <v>0</v>
      </c>
      <c r="BR60" s="138">
        <f t="shared" si="11"/>
        <v>0</v>
      </c>
      <c r="BS60" s="139">
        <f t="shared" si="12"/>
        <v>15</v>
      </c>
    </row>
    <row r="61" spans="1:71" s="140" customFormat="1" ht="24" customHeight="1" thickBot="1">
      <c r="A61" s="153">
        <v>50</v>
      </c>
      <c r="B61" s="84" t="s">
        <v>107</v>
      </c>
      <c r="C61" s="41" t="s">
        <v>108</v>
      </c>
      <c r="D61" s="85"/>
      <c r="E61" s="85"/>
      <c r="F61" s="85"/>
      <c r="G61" s="86" t="s">
        <v>1</v>
      </c>
      <c r="H61" s="183">
        <f t="shared" si="13"/>
        <v>240</v>
      </c>
      <c r="I61" s="184">
        <f t="shared" si="14"/>
        <v>0</v>
      </c>
      <c r="J61" s="184">
        <f t="shared" si="15"/>
        <v>0</v>
      </c>
      <c r="K61" s="184">
        <f t="shared" si="16"/>
        <v>0</v>
      </c>
      <c r="L61" s="154">
        <f t="shared" si="17"/>
        <v>240</v>
      </c>
      <c r="M61" s="183">
        <f t="shared" si="18"/>
        <v>0</v>
      </c>
      <c r="N61" s="185">
        <f t="shared" si="19"/>
        <v>8</v>
      </c>
      <c r="O61" s="87">
        <v>8</v>
      </c>
      <c r="P61" s="233"/>
      <c r="Q61" s="234"/>
      <c r="R61" s="234"/>
      <c r="S61" s="235">
        <v>120</v>
      </c>
      <c r="T61" s="236"/>
      <c r="U61" s="237">
        <v>4</v>
      </c>
      <c r="V61" s="215" t="s">
        <v>2</v>
      </c>
      <c r="W61" s="210"/>
      <c r="X61" s="211"/>
      <c r="Y61" s="211"/>
      <c r="Z61" s="212">
        <v>120</v>
      </c>
      <c r="AA61" s="213"/>
      <c r="AB61" s="214">
        <v>4</v>
      </c>
      <c r="AC61" s="215" t="s">
        <v>2</v>
      </c>
      <c r="AD61" s="210"/>
      <c r="AE61" s="211"/>
      <c r="AF61" s="211"/>
      <c r="AG61" s="212"/>
      <c r="AH61" s="213"/>
      <c r="AI61" s="214"/>
      <c r="AJ61" s="215"/>
      <c r="AK61" s="210"/>
      <c r="AL61" s="211"/>
      <c r="AM61" s="211"/>
      <c r="AN61" s="212"/>
      <c r="AO61" s="213"/>
      <c r="AP61" s="118"/>
      <c r="AQ61" s="119"/>
      <c r="AR61" s="186"/>
      <c r="AS61" s="152"/>
      <c r="AT61" s="152"/>
      <c r="AU61" s="187"/>
      <c r="AV61" s="188"/>
      <c r="AW61" s="189"/>
      <c r="AX61" s="190"/>
      <c r="AY61" s="186"/>
      <c r="AZ61" s="152"/>
      <c r="BA61" s="152"/>
      <c r="BB61" s="187"/>
      <c r="BC61" s="188"/>
      <c r="BD61" s="189"/>
      <c r="BE61" s="190"/>
      <c r="BF61" s="186"/>
      <c r="BG61" s="152"/>
      <c r="BH61" s="152"/>
      <c r="BI61" s="187"/>
      <c r="BJ61" s="188"/>
      <c r="BK61" s="189"/>
      <c r="BL61" s="190"/>
      <c r="BM61" s="191">
        <f t="shared" si="20"/>
        <v>0</v>
      </c>
      <c r="BN61" s="192">
        <f t="shared" si="21"/>
        <v>8</v>
      </c>
      <c r="BO61" s="192">
        <f t="shared" si="22"/>
        <v>240</v>
      </c>
      <c r="BP61" s="192">
        <f t="shared" si="23"/>
        <v>0</v>
      </c>
      <c r="BQ61" s="193">
        <f t="shared" si="24"/>
        <v>0</v>
      </c>
      <c r="BR61" s="138">
        <f t="shared" si="11"/>
        <v>8</v>
      </c>
      <c r="BS61" s="139">
        <f t="shared" si="12"/>
        <v>0</v>
      </c>
    </row>
    <row r="62" spans="1:71" s="140" customFormat="1" ht="18.75" customHeight="1">
      <c r="A62" s="259" t="s">
        <v>109</v>
      </c>
      <c r="B62" s="257"/>
      <c r="C62" s="257"/>
      <c r="D62" s="257"/>
      <c r="E62" s="257"/>
      <c r="F62" s="257"/>
      <c r="G62" s="285"/>
      <c r="H62" s="301">
        <f t="shared" ref="H62:O62" si="25">SUM(H12:H61)</f>
        <v>1095</v>
      </c>
      <c r="I62" s="155">
        <f t="shared" si="25"/>
        <v>210</v>
      </c>
      <c r="J62" s="137">
        <f t="shared" si="25"/>
        <v>405</v>
      </c>
      <c r="K62" s="137">
        <f t="shared" si="25"/>
        <v>240</v>
      </c>
      <c r="L62" s="285">
        <f t="shared" si="25"/>
        <v>240</v>
      </c>
      <c r="M62" s="301">
        <f t="shared" si="25"/>
        <v>1210</v>
      </c>
      <c r="N62" s="310">
        <f t="shared" si="25"/>
        <v>80</v>
      </c>
      <c r="O62" s="310">
        <f t="shared" si="25"/>
        <v>38</v>
      </c>
      <c r="P62" s="238">
        <f>SUM(P12:P59)</f>
        <v>120</v>
      </c>
      <c r="Q62" s="217">
        <f>SUM(Q12:Q59)</f>
        <v>195</v>
      </c>
      <c r="R62" s="217">
        <f>SUM(R12:R59)</f>
        <v>75</v>
      </c>
      <c r="S62" s="283">
        <f>SUM(S12:S61)</f>
        <v>120</v>
      </c>
      <c r="T62" s="281">
        <f>SUM(T12:T61)</f>
        <v>345</v>
      </c>
      <c r="U62" s="328">
        <f>SUM(U12:U61)</f>
        <v>30</v>
      </c>
      <c r="V62" s="316">
        <f>COUNTIF(V12:V61,"E")</f>
        <v>3</v>
      </c>
      <c r="W62" s="238">
        <f>SUM(W12:W59)</f>
        <v>75</v>
      </c>
      <c r="X62" s="217">
        <f>SUM(X12:X59)</f>
        <v>135</v>
      </c>
      <c r="Y62" s="217">
        <f>SUM(Y12:Y59)</f>
        <v>105</v>
      </c>
      <c r="Z62" s="283">
        <f>SUM(Z12:Z61)</f>
        <v>120</v>
      </c>
      <c r="AA62" s="281">
        <f>SUM(AA12:AA61)</f>
        <v>420</v>
      </c>
      <c r="AB62" s="328">
        <f>SUM(AB12:AB61)</f>
        <v>30</v>
      </c>
      <c r="AC62" s="316">
        <f>COUNTIF(AC12:AC61,"E")</f>
        <v>3</v>
      </c>
      <c r="AD62" s="238">
        <f>SUM(AD12:AD59)</f>
        <v>0</v>
      </c>
      <c r="AE62" s="217">
        <f>SUM(AE12:AE59)</f>
        <v>45</v>
      </c>
      <c r="AF62" s="217">
        <f>SUM(AF12:AF59)</f>
        <v>30</v>
      </c>
      <c r="AG62" s="283">
        <f>SUM(AG12:AG61)</f>
        <v>0</v>
      </c>
      <c r="AH62" s="281">
        <f>SUM(AH12:AH61)</f>
        <v>225</v>
      </c>
      <c r="AI62" s="328">
        <f>SUM(AI12:AI61)</f>
        <v>10</v>
      </c>
      <c r="AJ62" s="316">
        <f>COUNTIF(AJ12:AJ61,"E")</f>
        <v>0</v>
      </c>
      <c r="AK62" s="238">
        <f>SUM(AK12:AK59)</f>
        <v>15</v>
      </c>
      <c r="AL62" s="217">
        <f>SUM(AL12:AL59)</f>
        <v>30</v>
      </c>
      <c r="AM62" s="217">
        <f>SUM(AM12:AM59)</f>
        <v>30</v>
      </c>
      <c r="AN62" s="283">
        <f>SUM(AN12:AN61)</f>
        <v>0</v>
      </c>
      <c r="AO62" s="281">
        <f>SUM(AO12:AO61)</f>
        <v>220</v>
      </c>
      <c r="AP62" s="310">
        <f>SUM(AP12:AP61)</f>
        <v>10</v>
      </c>
      <c r="AQ62" s="314">
        <f>COUNTIF(AQ12:AQ61,"E")</f>
        <v>0</v>
      </c>
      <c r="AR62" s="155">
        <f>SUM(AR12:AR59)</f>
        <v>0</v>
      </c>
      <c r="AS62" s="137">
        <f>SUM(AS12:AS59)</f>
        <v>0</v>
      </c>
      <c r="AT62" s="137">
        <f>SUM(AT12:AT59)</f>
        <v>0</v>
      </c>
      <c r="AU62" s="267">
        <f>SUM(AU12:AU61)</f>
        <v>0</v>
      </c>
      <c r="AV62" s="265">
        <f>SUM(AV12:AV61)</f>
        <v>0</v>
      </c>
      <c r="AW62" s="261">
        <f>SUM(AW12:AW61)</f>
        <v>0</v>
      </c>
      <c r="AX62" s="263">
        <f>COUNTIF(AX12:AX61,"E")</f>
        <v>0</v>
      </c>
      <c r="AY62" s="155">
        <f>SUM(AY12:AY59)</f>
        <v>0</v>
      </c>
      <c r="AZ62" s="137">
        <f>SUM(AZ12:AZ59)</f>
        <v>0</v>
      </c>
      <c r="BA62" s="137">
        <f>SUM(BA12:BA59)</f>
        <v>0</v>
      </c>
      <c r="BB62" s="267">
        <f>SUM(BB12:BB61)</f>
        <v>0</v>
      </c>
      <c r="BC62" s="265">
        <f>SUM(BC12:BC61)</f>
        <v>0</v>
      </c>
      <c r="BD62" s="261">
        <f>SUM(BD12:BD61)</f>
        <v>0</v>
      </c>
      <c r="BE62" s="263">
        <f>COUNTIF(BE12:BE61,"E")</f>
        <v>0</v>
      </c>
      <c r="BF62" s="155">
        <f>SUM(BF12:BF59)</f>
        <v>0</v>
      </c>
      <c r="BG62" s="137">
        <f>SUM(BG12:BG59)</f>
        <v>0</v>
      </c>
      <c r="BH62" s="137">
        <f>SUM(BH12:BH59)</f>
        <v>0</v>
      </c>
      <c r="BI62" s="285">
        <f>SUM(BI12:BI61)</f>
        <v>0</v>
      </c>
      <c r="BJ62" s="301">
        <f>SUM(BJ12:BJ61)</f>
        <v>0</v>
      </c>
      <c r="BK62" s="310">
        <f>SUM(BK12:BK61)</f>
        <v>0</v>
      </c>
      <c r="BL62" s="314">
        <f>COUNTIF(BL12:BL61,"E")</f>
        <v>0</v>
      </c>
      <c r="BM62" s="112">
        <f t="shared" ref="BM62:BS62" si="26">SUM(BM12:BM61)</f>
        <v>52</v>
      </c>
      <c r="BN62" s="36">
        <f t="shared" si="26"/>
        <v>38</v>
      </c>
      <c r="BO62" s="36">
        <f t="shared" si="26"/>
        <v>600</v>
      </c>
      <c r="BP62" s="36">
        <f t="shared" si="26"/>
        <v>5</v>
      </c>
      <c r="BQ62" s="164">
        <f t="shared" si="26"/>
        <v>7</v>
      </c>
      <c r="BR62" s="164">
        <f t="shared" si="26"/>
        <v>38.336363636363636</v>
      </c>
      <c r="BS62" s="164">
        <f t="shared" si="26"/>
        <v>41.663636363636364</v>
      </c>
    </row>
    <row r="63" spans="1:71" s="140" customFormat="1" ht="18.75" customHeight="1" thickBot="1">
      <c r="A63" s="260"/>
      <c r="B63" s="258"/>
      <c r="C63" s="258"/>
      <c r="D63" s="258"/>
      <c r="E63" s="258"/>
      <c r="F63" s="258"/>
      <c r="G63" s="286"/>
      <c r="H63" s="302"/>
      <c r="I63" s="251">
        <f>SUM(I62:K62)</f>
        <v>855</v>
      </c>
      <c r="J63" s="258"/>
      <c r="K63" s="258"/>
      <c r="L63" s="286"/>
      <c r="M63" s="302"/>
      <c r="N63" s="311"/>
      <c r="O63" s="311"/>
      <c r="P63" s="318">
        <f>SUM(P62:R62)</f>
        <v>390</v>
      </c>
      <c r="Q63" s="280"/>
      <c r="R63" s="280"/>
      <c r="S63" s="284"/>
      <c r="T63" s="282"/>
      <c r="U63" s="329"/>
      <c r="V63" s="317"/>
      <c r="W63" s="318">
        <f>SUM(W62:Y62)</f>
        <v>315</v>
      </c>
      <c r="X63" s="280"/>
      <c r="Y63" s="280"/>
      <c r="Z63" s="284"/>
      <c r="AA63" s="282"/>
      <c r="AB63" s="329"/>
      <c r="AC63" s="317"/>
      <c r="AD63" s="318">
        <f>SUM(AD62:AF62)</f>
        <v>75</v>
      </c>
      <c r="AE63" s="280"/>
      <c r="AF63" s="280"/>
      <c r="AG63" s="284"/>
      <c r="AH63" s="282"/>
      <c r="AI63" s="329"/>
      <c r="AJ63" s="317"/>
      <c r="AK63" s="318">
        <f>SUM(AK62:AM62)</f>
        <v>75</v>
      </c>
      <c r="AL63" s="280"/>
      <c r="AM63" s="280"/>
      <c r="AN63" s="284"/>
      <c r="AO63" s="282"/>
      <c r="AP63" s="311"/>
      <c r="AQ63" s="315"/>
      <c r="AR63" s="249">
        <f>SUM(AR62:AT62)</f>
        <v>0</v>
      </c>
      <c r="AS63" s="250"/>
      <c r="AT63" s="251"/>
      <c r="AU63" s="268"/>
      <c r="AV63" s="266"/>
      <c r="AW63" s="262"/>
      <c r="AX63" s="264"/>
      <c r="AY63" s="249">
        <f>SUM(AY62:BA62)</f>
        <v>0</v>
      </c>
      <c r="AZ63" s="250"/>
      <c r="BA63" s="251"/>
      <c r="BB63" s="268"/>
      <c r="BC63" s="266"/>
      <c r="BD63" s="262"/>
      <c r="BE63" s="264"/>
      <c r="BF63" s="251">
        <f>SUM(BF62:BH62)</f>
        <v>0</v>
      </c>
      <c r="BG63" s="258"/>
      <c r="BH63" s="258"/>
      <c r="BI63" s="286"/>
      <c r="BJ63" s="302"/>
      <c r="BK63" s="311"/>
      <c r="BL63" s="315"/>
      <c r="BM63" s="154"/>
      <c r="BN63" s="154"/>
      <c r="BO63" s="154"/>
      <c r="BP63" s="154"/>
      <c r="BQ63" s="154"/>
      <c r="BR63" s="154"/>
      <c r="BS63" s="154"/>
    </row>
    <row r="66" spans="1:71" ht="13.5" thickBot="1"/>
    <row r="67" spans="1:71" ht="13.5" customHeight="1" thickBot="1">
      <c r="H67" s="303" t="s">
        <v>15</v>
      </c>
      <c r="I67" s="304"/>
      <c r="J67" s="304"/>
      <c r="K67" s="304"/>
      <c r="L67" s="305"/>
      <c r="M67" s="306" t="s">
        <v>16</v>
      </c>
      <c r="N67" s="312" t="s">
        <v>17</v>
      </c>
      <c r="O67" s="312" t="s">
        <v>18</v>
      </c>
      <c r="P67" s="326" t="s">
        <v>19</v>
      </c>
      <c r="Q67" s="327"/>
      <c r="R67" s="327"/>
      <c r="S67" s="327"/>
      <c r="T67" s="327"/>
      <c r="U67" s="288"/>
      <c r="V67" s="289"/>
      <c r="W67" s="287" t="s">
        <v>20</v>
      </c>
      <c r="X67" s="288"/>
      <c r="Y67" s="288"/>
      <c r="Z67" s="288"/>
      <c r="AA67" s="288"/>
      <c r="AB67" s="288"/>
      <c r="AC67" s="289"/>
      <c r="AD67" s="287" t="s">
        <v>21</v>
      </c>
      <c r="AE67" s="288"/>
      <c r="AF67" s="288"/>
      <c r="AG67" s="288"/>
      <c r="AH67" s="288"/>
      <c r="AI67" s="288"/>
      <c r="AJ67" s="289"/>
      <c r="AK67" s="287" t="s">
        <v>22</v>
      </c>
      <c r="AL67" s="288"/>
      <c r="AM67" s="288"/>
      <c r="AN67" s="288"/>
      <c r="AO67" s="288"/>
      <c r="AP67" s="288"/>
      <c r="AQ67" s="289"/>
      <c r="AR67" s="287" t="s">
        <v>23</v>
      </c>
      <c r="AS67" s="288"/>
      <c r="AT67" s="288"/>
      <c r="AU67" s="288"/>
      <c r="AV67" s="288"/>
      <c r="AW67" s="288"/>
      <c r="AX67" s="289"/>
      <c r="AY67" s="287" t="s">
        <v>24</v>
      </c>
      <c r="AZ67" s="288"/>
      <c r="BA67" s="288"/>
      <c r="BB67" s="288"/>
      <c r="BC67" s="288"/>
      <c r="BD67" s="288"/>
      <c r="BE67" s="289"/>
      <c r="BF67" s="287" t="s">
        <v>25</v>
      </c>
      <c r="BG67" s="288"/>
      <c r="BH67" s="288"/>
      <c r="BI67" s="288"/>
      <c r="BJ67" s="288"/>
      <c r="BK67" s="288"/>
      <c r="BL67" s="289"/>
      <c r="BM67" s="287" t="s">
        <v>26</v>
      </c>
      <c r="BN67" s="288"/>
      <c r="BO67" s="288"/>
      <c r="BP67" s="288"/>
      <c r="BQ67" s="288"/>
      <c r="BR67" s="308" t="s">
        <v>17</v>
      </c>
      <c r="BS67" s="309"/>
    </row>
    <row r="68" spans="1:71" ht="114.75" thickBot="1">
      <c r="A68" s="98" t="s">
        <v>27</v>
      </c>
      <c r="B68" s="99" t="s">
        <v>28</v>
      </c>
      <c r="C68" s="100" t="s">
        <v>29</v>
      </c>
      <c r="D68" s="5" t="s">
        <v>30</v>
      </c>
      <c r="E68" s="18" t="s">
        <v>31</v>
      </c>
      <c r="F68" s="5" t="s">
        <v>32</v>
      </c>
      <c r="G68" s="6" t="s">
        <v>33</v>
      </c>
      <c r="H68" s="34" t="s">
        <v>34</v>
      </c>
      <c r="I68" s="31" t="s">
        <v>35</v>
      </c>
      <c r="J68" s="32" t="s">
        <v>36</v>
      </c>
      <c r="K68" s="32" t="s">
        <v>37</v>
      </c>
      <c r="L68" s="33" t="s">
        <v>38</v>
      </c>
      <c r="M68" s="307"/>
      <c r="N68" s="325"/>
      <c r="O68" s="313"/>
      <c r="P68" s="11" t="s">
        <v>39</v>
      </c>
      <c r="Q68" s="29" t="s">
        <v>40</v>
      </c>
      <c r="R68" s="2" t="s">
        <v>41</v>
      </c>
      <c r="S68" s="30" t="s">
        <v>42</v>
      </c>
      <c r="T68" s="28" t="s">
        <v>43</v>
      </c>
      <c r="U68" s="27" t="s">
        <v>17</v>
      </c>
      <c r="V68" s="4" t="s">
        <v>44</v>
      </c>
      <c r="W68" s="7" t="s">
        <v>39</v>
      </c>
      <c r="X68" s="29" t="s">
        <v>40</v>
      </c>
      <c r="Y68" s="8" t="s">
        <v>41</v>
      </c>
      <c r="Z68" s="30" t="s">
        <v>42</v>
      </c>
      <c r="AA68" s="28" t="s">
        <v>43</v>
      </c>
      <c r="AB68" s="9" t="s">
        <v>17</v>
      </c>
      <c r="AC68" s="4" t="s">
        <v>44</v>
      </c>
      <c r="AD68" s="7" t="s">
        <v>39</v>
      </c>
      <c r="AE68" s="29" t="s">
        <v>40</v>
      </c>
      <c r="AF68" s="8" t="s">
        <v>41</v>
      </c>
      <c r="AG68" s="30" t="s">
        <v>42</v>
      </c>
      <c r="AH68" s="28" t="s">
        <v>43</v>
      </c>
      <c r="AI68" s="9" t="s">
        <v>17</v>
      </c>
      <c r="AJ68" s="4" t="s">
        <v>44</v>
      </c>
      <c r="AK68" s="7" t="s">
        <v>39</v>
      </c>
      <c r="AL68" s="29" t="s">
        <v>40</v>
      </c>
      <c r="AM68" s="8" t="s">
        <v>41</v>
      </c>
      <c r="AN68" s="30" t="s">
        <v>42</v>
      </c>
      <c r="AO68" s="28" t="s">
        <v>43</v>
      </c>
      <c r="AP68" s="9" t="s">
        <v>17</v>
      </c>
      <c r="AQ68" s="4" t="s">
        <v>44</v>
      </c>
      <c r="AR68" s="7" t="s">
        <v>39</v>
      </c>
      <c r="AS68" s="29" t="s">
        <v>40</v>
      </c>
      <c r="AT68" s="8" t="s">
        <v>41</v>
      </c>
      <c r="AU68" s="30" t="s">
        <v>42</v>
      </c>
      <c r="AV68" s="28" t="s">
        <v>43</v>
      </c>
      <c r="AW68" s="9" t="s">
        <v>17</v>
      </c>
      <c r="AX68" s="4" t="s">
        <v>44</v>
      </c>
      <c r="AY68" s="7" t="s">
        <v>39</v>
      </c>
      <c r="AZ68" s="29" t="s">
        <v>40</v>
      </c>
      <c r="BA68" s="8" t="s">
        <v>41</v>
      </c>
      <c r="BB68" s="30" t="s">
        <v>42</v>
      </c>
      <c r="BC68" s="28" t="s">
        <v>43</v>
      </c>
      <c r="BD68" s="9" t="s">
        <v>17</v>
      </c>
      <c r="BE68" s="4" t="s">
        <v>44</v>
      </c>
      <c r="BF68" s="11" t="s">
        <v>39</v>
      </c>
      <c r="BG68" s="29" t="s">
        <v>40</v>
      </c>
      <c r="BH68" s="2" t="s">
        <v>41</v>
      </c>
      <c r="BI68" s="30" t="s">
        <v>42</v>
      </c>
      <c r="BJ68" s="28" t="s">
        <v>43</v>
      </c>
      <c r="BK68" s="12" t="s">
        <v>17</v>
      </c>
      <c r="BL68" s="13" t="s">
        <v>44</v>
      </c>
      <c r="BM68" s="10" t="s">
        <v>45</v>
      </c>
      <c r="BN68" s="194" t="s">
        <v>46</v>
      </c>
      <c r="BO68" s="194" t="s">
        <v>47</v>
      </c>
      <c r="BP68" s="194" t="s">
        <v>48</v>
      </c>
      <c r="BQ68" s="195" t="s">
        <v>31</v>
      </c>
      <c r="BR68" s="196" t="s">
        <v>49</v>
      </c>
      <c r="BS68" s="197" t="s">
        <v>43</v>
      </c>
    </row>
    <row r="69" spans="1:71" ht="29.25" customHeight="1" thickBot="1">
      <c r="A69" s="299" t="s">
        <v>110</v>
      </c>
      <c r="B69" s="300"/>
      <c r="C69" s="300"/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  <c r="W69" s="300"/>
      <c r="X69" s="300"/>
      <c r="Y69" s="300"/>
      <c r="Z69" s="300"/>
      <c r="AA69" s="300"/>
      <c r="AB69" s="300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300"/>
      <c r="AV69" s="300"/>
      <c r="AW69" s="300"/>
      <c r="AX69" s="300"/>
      <c r="AY69" s="300"/>
      <c r="AZ69" s="300"/>
      <c r="BA69" s="300"/>
      <c r="BB69" s="300"/>
      <c r="BC69" s="300"/>
      <c r="BD69" s="300"/>
      <c r="BE69" s="300"/>
      <c r="BF69" s="300"/>
      <c r="BG69" s="300"/>
      <c r="BH69" s="300"/>
      <c r="BI69" s="300"/>
      <c r="BJ69" s="300"/>
      <c r="BK69" s="300"/>
      <c r="BL69" s="300"/>
      <c r="BM69" s="300"/>
      <c r="BN69" s="300"/>
      <c r="BO69" s="300"/>
      <c r="BP69" s="300"/>
      <c r="BQ69" s="300"/>
    </row>
    <row r="70" spans="1:71" s="140" customFormat="1" ht="24" customHeight="1" thickBot="1">
      <c r="A70" s="120">
        <v>1</v>
      </c>
      <c r="B70" s="35" t="s">
        <v>111</v>
      </c>
      <c r="C70" s="41" t="s">
        <v>112</v>
      </c>
      <c r="D70" s="53" t="s">
        <v>1</v>
      </c>
      <c r="E70" s="53" t="s">
        <v>3</v>
      </c>
      <c r="F70" s="53" t="s">
        <v>1</v>
      </c>
      <c r="G70" s="88" t="s">
        <v>1</v>
      </c>
      <c r="H70" s="111">
        <f>I70+J70+K70+L70</f>
        <v>30</v>
      </c>
      <c r="I70" s="112">
        <f t="shared" ref="I70:I104" si="27">P70+W70+AK70+AR70+AY70+BF70+AD70</f>
        <v>0</v>
      </c>
      <c r="J70" s="112">
        <f t="shared" ref="J70:J104" si="28">Q70+X70+AL70+AS70+AZ70+BG70+AE70</f>
        <v>30</v>
      </c>
      <c r="K70" s="112">
        <f t="shared" ref="K70:K104" si="29">R70+Y70+AM70+AT70+BA70+BH70+AF70</f>
        <v>0</v>
      </c>
      <c r="L70" s="113">
        <f t="shared" ref="L70:L104" si="30">S70+Z70+AN70+AU70+BB70+BI70+AG70</f>
        <v>0</v>
      </c>
      <c r="M70" s="114">
        <f t="shared" ref="M70:M104" si="31">T70+AA70+AH70+AO70+AV70+BC70+BJ70</f>
        <v>30</v>
      </c>
      <c r="N70" s="115">
        <f t="shared" ref="N70:N104" si="32">U70+AB70+AP70+AW70+BD70+BK70+AI70</f>
        <v>2</v>
      </c>
      <c r="O70" s="89">
        <v>1.5</v>
      </c>
      <c r="P70" s="121"/>
      <c r="Q70" s="122"/>
      <c r="R70" s="122"/>
      <c r="S70" s="123"/>
      <c r="T70" s="124"/>
      <c r="U70" s="125"/>
      <c r="V70" s="126"/>
      <c r="W70" s="127"/>
      <c r="X70" s="122"/>
      <c r="Y70" s="122"/>
      <c r="Z70" s="128"/>
      <c r="AA70" s="129"/>
      <c r="AB70" s="125"/>
      <c r="AC70" s="126"/>
      <c r="AD70" s="90"/>
      <c r="AE70" s="53">
        <v>30</v>
      </c>
      <c r="AF70" s="53"/>
      <c r="AG70" s="54"/>
      <c r="AH70" s="55">
        <v>30</v>
      </c>
      <c r="AI70" s="56">
        <v>2</v>
      </c>
      <c r="AJ70" s="57" t="s">
        <v>2</v>
      </c>
      <c r="AK70" s="58"/>
      <c r="AL70" s="53"/>
      <c r="AM70" s="53"/>
      <c r="AN70" s="54"/>
      <c r="AO70" s="55"/>
      <c r="AP70" s="56"/>
      <c r="AQ70" s="57"/>
      <c r="AR70" s="127"/>
      <c r="AS70" s="122"/>
      <c r="AT70" s="122"/>
      <c r="AU70" s="128"/>
      <c r="AV70" s="129"/>
      <c r="AW70" s="125"/>
      <c r="AX70" s="126"/>
      <c r="AY70" s="127"/>
      <c r="AZ70" s="122"/>
      <c r="BA70" s="122"/>
      <c r="BB70" s="128"/>
      <c r="BC70" s="129"/>
      <c r="BD70" s="125"/>
      <c r="BE70" s="126"/>
      <c r="BF70" s="130"/>
      <c r="BG70" s="131"/>
      <c r="BH70" s="131"/>
      <c r="BI70" s="132"/>
      <c r="BJ70" s="133"/>
      <c r="BK70" s="134"/>
      <c r="BL70" s="135"/>
      <c r="BM70" s="136">
        <f t="shared" ref="BM70:BM104" si="33">IF(F70="T", N70, 0)</f>
        <v>2</v>
      </c>
      <c r="BN70" s="137">
        <f t="shared" ref="BN70:BN104" si="34">IF(G70="T", O70, 0)</f>
        <v>1.5</v>
      </c>
      <c r="BO70" s="137">
        <f t="shared" ref="BO70:BO104" si="35">IF(G70="T", J70+K70+L70, 0)</f>
        <v>30</v>
      </c>
      <c r="BP70" s="137">
        <f t="shared" ref="BP70:BP104" si="36">IF(D70="T", N70, 0)</f>
        <v>2</v>
      </c>
      <c r="BQ70" s="137">
        <f t="shared" ref="BQ70:BQ104" si="37">IF(E70="T", N70, 0)</f>
        <v>0</v>
      </c>
      <c r="BR70" s="138">
        <f t="shared" ref="BR70:BR104" si="38">IF(M70&gt;0,(SUM(I70:L70)/(H70+M70)*N70),N70)</f>
        <v>1</v>
      </c>
      <c r="BS70" s="139">
        <f t="shared" ref="BS70:BS104" si="39">IF(M70&gt;0,(M70/(H70+M70)*N70),0)</f>
        <v>1</v>
      </c>
    </row>
    <row r="71" spans="1:71" s="140" customFormat="1" ht="24" customHeight="1" thickBot="1">
      <c r="A71" s="66">
        <v>2</v>
      </c>
      <c r="B71" s="41" t="s">
        <v>113</v>
      </c>
      <c r="C71" s="41" t="s">
        <v>114</v>
      </c>
      <c r="D71" s="40" t="s">
        <v>1</v>
      </c>
      <c r="E71" s="40" t="s">
        <v>3</v>
      </c>
      <c r="F71" s="40" t="s">
        <v>1</v>
      </c>
      <c r="G71" s="40" t="s">
        <v>3</v>
      </c>
      <c r="H71" s="116">
        <f t="shared" ref="H71:H104" si="40">I71+J71+K71+L71</f>
        <v>15</v>
      </c>
      <c r="I71" s="112">
        <f t="shared" si="27"/>
        <v>0</v>
      </c>
      <c r="J71" s="112">
        <f t="shared" si="28"/>
        <v>15</v>
      </c>
      <c r="K71" s="112">
        <f t="shared" si="29"/>
        <v>0</v>
      </c>
      <c r="L71" s="113">
        <f t="shared" si="30"/>
        <v>0</v>
      </c>
      <c r="M71" s="111">
        <f t="shared" si="31"/>
        <v>15</v>
      </c>
      <c r="N71" s="115">
        <f t="shared" si="32"/>
        <v>1</v>
      </c>
      <c r="O71" s="43"/>
      <c r="P71" s="141"/>
      <c r="Q71" s="142"/>
      <c r="R71" s="142"/>
      <c r="S71" s="143"/>
      <c r="T71" s="144"/>
      <c r="U71" s="145"/>
      <c r="V71" s="146"/>
      <c r="W71" s="147"/>
      <c r="X71" s="142"/>
      <c r="Y71" s="142"/>
      <c r="Z71" s="148"/>
      <c r="AA71" s="149"/>
      <c r="AB71" s="145"/>
      <c r="AC71" s="146"/>
      <c r="AD71" s="70"/>
      <c r="AE71" s="40">
        <v>15</v>
      </c>
      <c r="AF71" s="40"/>
      <c r="AG71" s="71"/>
      <c r="AH71" s="72">
        <v>15</v>
      </c>
      <c r="AI71" s="43">
        <v>1</v>
      </c>
      <c r="AJ71" s="51" t="s">
        <v>2</v>
      </c>
      <c r="AK71" s="52"/>
      <c r="AL71" s="40"/>
      <c r="AM71" s="40"/>
      <c r="AN71" s="71"/>
      <c r="AO71" s="72"/>
      <c r="AP71" s="43"/>
      <c r="AQ71" s="51"/>
      <c r="AR71" s="147"/>
      <c r="AS71" s="142"/>
      <c r="AT71" s="142"/>
      <c r="AU71" s="148"/>
      <c r="AV71" s="149"/>
      <c r="AW71" s="145"/>
      <c r="AX71" s="146"/>
      <c r="AY71" s="147"/>
      <c r="AZ71" s="142"/>
      <c r="BA71" s="142"/>
      <c r="BB71" s="148"/>
      <c r="BC71" s="149"/>
      <c r="BD71" s="145"/>
      <c r="BE71" s="146"/>
      <c r="BF71" s="147"/>
      <c r="BG71" s="142"/>
      <c r="BH71" s="142"/>
      <c r="BI71" s="148"/>
      <c r="BJ71" s="149"/>
      <c r="BK71" s="145"/>
      <c r="BL71" s="146"/>
      <c r="BM71" s="66">
        <f t="shared" si="33"/>
        <v>1</v>
      </c>
      <c r="BN71" s="39">
        <f t="shared" si="34"/>
        <v>0</v>
      </c>
      <c r="BO71" s="39">
        <f t="shared" si="35"/>
        <v>0</v>
      </c>
      <c r="BP71" s="39">
        <f t="shared" si="36"/>
        <v>1</v>
      </c>
      <c r="BQ71" s="39">
        <f t="shared" si="37"/>
        <v>0</v>
      </c>
      <c r="BR71" s="138">
        <f t="shared" si="38"/>
        <v>0.5</v>
      </c>
      <c r="BS71" s="139">
        <f t="shared" si="39"/>
        <v>0.5</v>
      </c>
    </row>
    <row r="72" spans="1:71" s="140" customFormat="1" ht="24" customHeight="1" thickBot="1">
      <c r="A72" s="66">
        <v>3</v>
      </c>
      <c r="B72" s="41" t="s">
        <v>115</v>
      </c>
      <c r="C72" s="96" t="s">
        <v>116</v>
      </c>
      <c r="D72" s="40" t="s">
        <v>1</v>
      </c>
      <c r="E72" s="40" t="s">
        <v>3</v>
      </c>
      <c r="F72" s="40" t="s">
        <v>1</v>
      </c>
      <c r="G72" s="42" t="s">
        <v>3</v>
      </c>
      <c r="H72" s="116">
        <f t="shared" si="40"/>
        <v>30</v>
      </c>
      <c r="I72" s="112">
        <f t="shared" si="27"/>
        <v>15</v>
      </c>
      <c r="J72" s="112">
        <f t="shared" si="28"/>
        <v>15</v>
      </c>
      <c r="K72" s="112">
        <f t="shared" si="29"/>
        <v>0</v>
      </c>
      <c r="L72" s="113">
        <f t="shared" si="30"/>
        <v>0</v>
      </c>
      <c r="M72" s="111">
        <f t="shared" si="31"/>
        <v>25</v>
      </c>
      <c r="N72" s="115">
        <f t="shared" si="32"/>
        <v>2</v>
      </c>
      <c r="O72" s="43"/>
      <c r="P72" s="141"/>
      <c r="Q72" s="142"/>
      <c r="R72" s="142"/>
      <c r="S72" s="143"/>
      <c r="T72" s="144"/>
      <c r="U72" s="145"/>
      <c r="V72" s="146"/>
      <c r="W72" s="147"/>
      <c r="X72" s="142"/>
      <c r="Y72" s="142"/>
      <c r="Z72" s="148"/>
      <c r="AA72" s="149"/>
      <c r="AB72" s="145"/>
      <c r="AC72" s="146"/>
      <c r="AD72" s="52">
        <v>15</v>
      </c>
      <c r="AE72" s="40">
        <v>15</v>
      </c>
      <c r="AF72" s="40"/>
      <c r="AG72" s="71"/>
      <c r="AH72" s="72">
        <v>25</v>
      </c>
      <c r="AI72" s="43">
        <v>2</v>
      </c>
      <c r="AJ72" s="51" t="s">
        <v>0</v>
      </c>
      <c r="AK72" s="52"/>
      <c r="AL72" s="40"/>
      <c r="AM72" s="40"/>
      <c r="AN72" s="71"/>
      <c r="AO72" s="72"/>
      <c r="AP72" s="43"/>
      <c r="AQ72" s="51"/>
      <c r="AR72" s="147"/>
      <c r="AS72" s="142"/>
      <c r="AT72" s="142"/>
      <c r="AU72" s="148"/>
      <c r="AV72" s="149"/>
      <c r="AW72" s="145"/>
      <c r="AX72" s="146"/>
      <c r="AY72" s="147"/>
      <c r="AZ72" s="142"/>
      <c r="BA72" s="142"/>
      <c r="BB72" s="148"/>
      <c r="BC72" s="149"/>
      <c r="BD72" s="145"/>
      <c r="BE72" s="146"/>
      <c r="BF72" s="147"/>
      <c r="BG72" s="142"/>
      <c r="BH72" s="142"/>
      <c r="BI72" s="148"/>
      <c r="BJ72" s="149"/>
      <c r="BK72" s="145"/>
      <c r="BL72" s="146"/>
      <c r="BM72" s="66">
        <f t="shared" si="33"/>
        <v>2</v>
      </c>
      <c r="BN72" s="39">
        <f t="shared" si="34"/>
        <v>0</v>
      </c>
      <c r="BO72" s="39">
        <f t="shared" si="35"/>
        <v>0</v>
      </c>
      <c r="BP72" s="39">
        <f t="shared" si="36"/>
        <v>2</v>
      </c>
      <c r="BQ72" s="39">
        <f t="shared" si="37"/>
        <v>0</v>
      </c>
      <c r="BR72" s="138">
        <f t="shared" si="38"/>
        <v>1.0909090909090908</v>
      </c>
      <c r="BS72" s="139">
        <f t="shared" si="39"/>
        <v>0.90909090909090906</v>
      </c>
    </row>
    <row r="73" spans="1:71" s="140" customFormat="1" ht="24" customHeight="1" thickBot="1">
      <c r="A73" s="66">
        <v>4</v>
      </c>
      <c r="B73" s="38" t="s">
        <v>117</v>
      </c>
      <c r="C73" s="41" t="s">
        <v>118</v>
      </c>
      <c r="D73" s="40" t="s">
        <v>1</v>
      </c>
      <c r="E73" s="40" t="s">
        <v>3</v>
      </c>
      <c r="F73" s="40" t="s">
        <v>1</v>
      </c>
      <c r="G73" s="40" t="s">
        <v>1</v>
      </c>
      <c r="H73" s="116">
        <f t="shared" si="40"/>
        <v>30</v>
      </c>
      <c r="I73" s="112">
        <f t="shared" si="27"/>
        <v>15</v>
      </c>
      <c r="J73" s="112">
        <f t="shared" si="28"/>
        <v>15</v>
      </c>
      <c r="K73" s="112">
        <f t="shared" si="29"/>
        <v>0</v>
      </c>
      <c r="L73" s="113">
        <f t="shared" si="30"/>
        <v>0</v>
      </c>
      <c r="M73" s="111">
        <f t="shared" si="31"/>
        <v>30</v>
      </c>
      <c r="N73" s="115">
        <f t="shared" si="32"/>
        <v>2</v>
      </c>
      <c r="O73" s="43">
        <v>1</v>
      </c>
      <c r="P73" s="141"/>
      <c r="Q73" s="142"/>
      <c r="R73" s="142"/>
      <c r="S73" s="143"/>
      <c r="T73" s="144"/>
      <c r="U73" s="145"/>
      <c r="V73" s="146"/>
      <c r="W73" s="147"/>
      <c r="X73" s="142"/>
      <c r="Y73" s="142"/>
      <c r="Z73" s="148"/>
      <c r="AA73" s="149"/>
      <c r="AB73" s="145"/>
      <c r="AC73" s="146"/>
      <c r="AD73" s="70">
        <v>15</v>
      </c>
      <c r="AE73" s="40">
        <v>15</v>
      </c>
      <c r="AF73" s="40"/>
      <c r="AG73" s="71"/>
      <c r="AH73" s="91">
        <v>30</v>
      </c>
      <c r="AI73" s="43">
        <v>2</v>
      </c>
      <c r="AJ73" s="51" t="s">
        <v>0</v>
      </c>
      <c r="AK73" s="52"/>
      <c r="AL73" s="40"/>
      <c r="AM73" s="40"/>
      <c r="AN73" s="71"/>
      <c r="AO73" s="72"/>
      <c r="AP73" s="43"/>
      <c r="AQ73" s="51"/>
      <c r="AR73" s="147"/>
      <c r="AS73" s="142"/>
      <c r="AT73" s="142"/>
      <c r="AU73" s="148"/>
      <c r="AV73" s="149"/>
      <c r="AW73" s="145"/>
      <c r="AX73" s="146"/>
      <c r="AY73" s="147"/>
      <c r="AZ73" s="142"/>
      <c r="BA73" s="142"/>
      <c r="BB73" s="148"/>
      <c r="BC73" s="149"/>
      <c r="BD73" s="145"/>
      <c r="BE73" s="146"/>
      <c r="BF73" s="147"/>
      <c r="BG73" s="142"/>
      <c r="BH73" s="142"/>
      <c r="BI73" s="148"/>
      <c r="BJ73" s="149"/>
      <c r="BK73" s="145"/>
      <c r="BL73" s="146"/>
      <c r="BM73" s="66">
        <f t="shared" si="33"/>
        <v>2</v>
      </c>
      <c r="BN73" s="39">
        <f t="shared" si="34"/>
        <v>1</v>
      </c>
      <c r="BO73" s="39">
        <f t="shared" si="35"/>
        <v>15</v>
      </c>
      <c r="BP73" s="39">
        <f t="shared" si="36"/>
        <v>2</v>
      </c>
      <c r="BQ73" s="39">
        <f t="shared" si="37"/>
        <v>0</v>
      </c>
      <c r="BR73" s="138">
        <f t="shared" si="38"/>
        <v>1</v>
      </c>
      <c r="BS73" s="139">
        <f t="shared" si="39"/>
        <v>1</v>
      </c>
    </row>
    <row r="74" spans="1:71" s="140" customFormat="1" ht="24" customHeight="1" thickBot="1">
      <c r="A74" s="66">
        <v>5</v>
      </c>
      <c r="B74" s="41" t="s">
        <v>119</v>
      </c>
      <c r="C74" s="41" t="s">
        <v>120</v>
      </c>
      <c r="D74" s="40" t="s">
        <v>1</v>
      </c>
      <c r="E74" s="40" t="s">
        <v>3</v>
      </c>
      <c r="F74" s="40" t="s">
        <v>1</v>
      </c>
      <c r="G74" s="42" t="s">
        <v>1</v>
      </c>
      <c r="H74" s="116">
        <f t="shared" si="40"/>
        <v>45</v>
      </c>
      <c r="I74" s="112">
        <f t="shared" si="27"/>
        <v>15</v>
      </c>
      <c r="J74" s="112">
        <f t="shared" si="28"/>
        <v>30</v>
      </c>
      <c r="K74" s="112">
        <f t="shared" si="29"/>
        <v>0</v>
      </c>
      <c r="L74" s="113">
        <f t="shared" si="30"/>
        <v>0</v>
      </c>
      <c r="M74" s="111">
        <f t="shared" si="31"/>
        <v>45</v>
      </c>
      <c r="N74" s="115">
        <f t="shared" si="32"/>
        <v>3</v>
      </c>
      <c r="O74" s="43">
        <v>2</v>
      </c>
      <c r="P74" s="141"/>
      <c r="Q74" s="142"/>
      <c r="R74" s="142"/>
      <c r="S74" s="143"/>
      <c r="T74" s="144"/>
      <c r="U74" s="145"/>
      <c r="V74" s="146"/>
      <c r="W74" s="147"/>
      <c r="X74" s="142"/>
      <c r="Y74" s="142"/>
      <c r="Z74" s="148"/>
      <c r="AA74" s="149"/>
      <c r="AB74" s="145"/>
      <c r="AC74" s="146"/>
      <c r="AD74" s="70">
        <v>15</v>
      </c>
      <c r="AE74" s="40">
        <v>30</v>
      </c>
      <c r="AF74" s="40"/>
      <c r="AG74" s="71"/>
      <c r="AH74" s="72">
        <v>45</v>
      </c>
      <c r="AI74" s="43">
        <v>3</v>
      </c>
      <c r="AJ74" s="51" t="s">
        <v>0</v>
      </c>
      <c r="AK74" s="52"/>
      <c r="AL74" s="40"/>
      <c r="AM74" s="40"/>
      <c r="AN74" s="71"/>
      <c r="AO74" s="72"/>
      <c r="AP74" s="43"/>
      <c r="AQ74" s="51"/>
      <c r="AR74" s="147"/>
      <c r="AS74" s="142"/>
      <c r="AT74" s="142"/>
      <c r="AU74" s="148"/>
      <c r="AV74" s="149"/>
      <c r="AW74" s="145"/>
      <c r="AX74" s="146"/>
      <c r="AY74" s="147"/>
      <c r="AZ74" s="142"/>
      <c r="BA74" s="142"/>
      <c r="BB74" s="148"/>
      <c r="BC74" s="149"/>
      <c r="BD74" s="145"/>
      <c r="BE74" s="146"/>
      <c r="BF74" s="147"/>
      <c r="BG74" s="142"/>
      <c r="BH74" s="142"/>
      <c r="BI74" s="148"/>
      <c r="BJ74" s="149"/>
      <c r="BK74" s="145"/>
      <c r="BL74" s="146"/>
      <c r="BM74" s="66">
        <f t="shared" si="33"/>
        <v>3</v>
      </c>
      <c r="BN74" s="39">
        <f t="shared" si="34"/>
        <v>2</v>
      </c>
      <c r="BO74" s="39">
        <f t="shared" si="35"/>
        <v>30</v>
      </c>
      <c r="BP74" s="39">
        <f t="shared" si="36"/>
        <v>3</v>
      </c>
      <c r="BQ74" s="39">
        <f t="shared" si="37"/>
        <v>0</v>
      </c>
      <c r="BR74" s="138">
        <f t="shared" si="38"/>
        <v>1.5</v>
      </c>
      <c r="BS74" s="139">
        <f t="shared" si="39"/>
        <v>1.5</v>
      </c>
    </row>
    <row r="75" spans="1:71" s="140" customFormat="1" ht="24" customHeight="1" thickBot="1">
      <c r="A75" s="66">
        <v>6</v>
      </c>
      <c r="B75" s="41" t="s">
        <v>121</v>
      </c>
      <c r="C75" s="41" t="s">
        <v>122</v>
      </c>
      <c r="D75" s="40" t="s">
        <v>1</v>
      </c>
      <c r="E75" s="40" t="s">
        <v>3</v>
      </c>
      <c r="F75" s="40" t="s">
        <v>1</v>
      </c>
      <c r="G75" s="42" t="s">
        <v>1</v>
      </c>
      <c r="H75" s="116">
        <f t="shared" si="40"/>
        <v>30</v>
      </c>
      <c r="I75" s="112">
        <f t="shared" si="27"/>
        <v>15</v>
      </c>
      <c r="J75" s="112">
        <f t="shared" si="28"/>
        <v>15</v>
      </c>
      <c r="K75" s="112">
        <f t="shared" si="29"/>
        <v>0</v>
      </c>
      <c r="L75" s="113">
        <f t="shared" si="30"/>
        <v>0</v>
      </c>
      <c r="M75" s="111">
        <f t="shared" si="31"/>
        <v>30</v>
      </c>
      <c r="N75" s="115">
        <f t="shared" si="32"/>
        <v>2</v>
      </c>
      <c r="O75" s="43">
        <v>1</v>
      </c>
      <c r="P75" s="141"/>
      <c r="Q75" s="142"/>
      <c r="R75" s="142"/>
      <c r="S75" s="143"/>
      <c r="T75" s="144"/>
      <c r="U75" s="145"/>
      <c r="V75" s="146"/>
      <c r="W75" s="147"/>
      <c r="X75" s="142"/>
      <c r="Y75" s="142"/>
      <c r="Z75" s="148"/>
      <c r="AA75" s="149"/>
      <c r="AB75" s="145"/>
      <c r="AC75" s="146"/>
      <c r="AD75" s="52">
        <v>15</v>
      </c>
      <c r="AE75" s="40">
        <v>15</v>
      </c>
      <c r="AF75" s="40"/>
      <c r="AG75" s="71"/>
      <c r="AH75" s="72">
        <v>30</v>
      </c>
      <c r="AI75" s="43">
        <v>2</v>
      </c>
      <c r="AJ75" s="51" t="s">
        <v>2</v>
      </c>
      <c r="AK75" s="52"/>
      <c r="AL75" s="40"/>
      <c r="AM75" s="40"/>
      <c r="AN75" s="71"/>
      <c r="AO75" s="72"/>
      <c r="AP75" s="43"/>
      <c r="AQ75" s="51"/>
      <c r="AR75" s="147"/>
      <c r="AS75" s="142"/>
      <c r="AT75" s="142"/>
      <c r="AU75" s="148"/>
      <c r="AV75" s="149"/>
      <c r="AW75" s="145"/>
      <c r="AX75" s="146"/>
      <c r="AY75" s="147"/>
      <c r="AZ75" s="142"/>
      <c r="BA75" s="142"/>
      <c r="BB75" s="148"/>
      <c r="BC75" s="149"/>
      <c r="BD75" s="145"/>
      <c r="BE75" s="146"/>
      <c r="BF75" s="147"/>
      <c r="BG75" s="142"/>
      <c r="BH75" s="142"/>
      <c r="BI75" s="148"/>
      <c r="BJ75" s="149"/>
      <c r="BK75" s="145"/>
      <c r="BL75" s="146"/>
      <c r="BM75" s="66">
        <f t="shared" si="33"/>
        <v>2</v>
      </c>
      <c r="BN75" s="39">
        <f t="shared" si="34"/>
        <v>1</v>
      </c>
      <c r="BO75" s="39">
        <f t="shared" si="35"/>
        <v>15</v>
      </c>
      <c r="BP75" s="39">
        <f t="shared" si="36"/>
        <v>2</v>
      </c>
      <c r="BQ75" s="39">
        <f t="shared" si="37"/>
        <v>0</v>
      </c>
      <c r="BR75" s="138">
        <f t="shared" si="38"/>
        <v>1</v>
      </c>
      <c r="BS75" s="139">
        <f t="shared" si="39"/>
        <v>1</v>
      </c>
    </row>
    <row r="76" spans="1:71" s="140" customFormat="1" ht="24" customHeight="1" thickBot="1">
      <c r="A76" s="66">
        <v>7</v>
      </c>
      <c r="B76" s="41" t="s">
        <v>123</v>
      </c>
      <c r="C76" s="41" t="s">
        <v>124</v>
      </c>
      <c r="D76" s="39" t="s">
        <v>1</v>
      </c>
      <c r="E76" s="39" t="s">
        <v>3</v>
      </c>
      <c r="F76" s="40" t="s">
        <v>1</v>
      </c>
      <c r="G76" s="39" t="s">
        <v>1</v>
      </c>
      <c r="H76" s="116">
        <f t="shared" si="40"/>
        <v>30</v>
      </c>
      <c r="I76" s="112">
        <f t="shared" si="27"/>
        <v>0</v>
      </c>
      <c r="J76" s="112">
        <f t="shared" si="28"/>
        <v>30</v>
      </c>
      <c r="K76" s="112">
        <f t="shared" si="29"/>
        <v>0</v>
      </c>
      <c r="L76" s="113">
        <f t="shared" si="30"/>
        <v>0</v>
      </c>
      <c r="M76" s="111">
        <f t="shared" si="31"/>
        <v>25</v>
      </c>
      <c r="N76" s="115">
        <f t="shared" si="32"/>
        <v>2</v>
      </c>
      <c r="O76" s="43">
        <v>2</v>
      </c>
      <c r="P76" s="141"/>
      <c r="Q76" s="142"/>
      <c r="R76" s="142"/>
      <c r="S76" s="143"/>
      <c r="T76" s="144"/>
      <c r="U76" s="145"/>
      <c r="V76" s="146"/>
      <c r="W76" s="147"/>
      <c r="X76" s="142"/>
      <c r="Y76" s="142"/>
      <c r="Z76" s="148"/>
      <c r="AA76" s="149"/>
      <c r="AB76" s="145"/>
      <c r="AC76" s="146"/>
      <c r="AD76" s="70"/>
      <c r="AE76" s="40">
        <v>30</v>
      </c>
      <c r="AF76" s="40"/>
      <c r="AG76" s="71"/>
      <c r="AH76" s="72">
        <v>25</v>
      </c>
      <c r="AI76" s="43">
        <v>2</v>
      </c>
      <c r="AJ76" s="51" t="s">
        <v>2</v>
      </c>
      <c r="AK76" s="52"/>
      <c r="AL76" s="40"/>
      <c r="AM76" s="40"/>
      <c r="AN76" s="71"/>
      <c r="AO76" s="72"/>
      <c r="AP76" s="43"/>
      <c r="AQ76" s="51"/>
      <c r="AR76" s="147"/>
      <c r="AS76" s="142"/>
      <c r="AT76" s="142"/>
      <c r="AU76" s="148"/>
      <c r="AV76" s="149"/>
      <c r="AW76" s="145"/>
      <c r="AX76" s="146"/>
      <c r="AY76" s="147"/>
      <c r="AZ76" s="142"/>
      <c r="BA76" s="142"/>
      <c r="BB76" s="148"/>
      <c r="BC76" s="149"/>
      <c r="BD76" s="145"/>
      <c r="BE76" s="146"/>
      <c r="BF76" s="147"/>
      <c r="BG76" s="142"/>
      <c r="BH76" s="142"/>
      <c r="BI76" s="148"/>
      <c r="BJ76" s="149"/>
      <c r="BK76" s="145"/>
      <c r="BL76" s="146"/>
      <c r="BM76" s="66">
        <f t="shared" si="33"/>
        <v>2</v>
      </c>
      <c r="BN76" s="39">
        <f t="shared" si="34"/>
        <v>2</v>
      </c>
      <c r="BO76" s="39">
        <f t="shared" si="35"/>
        <v>30</v>
      </c>
      <c r="BP76" s="39">
        <f t="shared" si="36"/>
        <v>2</v>
      </c>
      <c r="BQ76" s="39">
        <f t="shared" si="37"/>
        <v>0</v>
      </c>
      <c r="BR76" s="138">
        <f t="shared" si="38"/>
        <v>1.0909090909090908</v>
      </c>
      <c r="BS76" s="139">
        <f t="shared" si="39"/>
        <v>0.90909090909090906</v>
      </c>
    </row>
    <row r="77" spans="1:71" s="140" customFormat="1" ht="24" customHeight="1" thickBot="1">
      <c r="A77" s="66">
        <v>8</v>
      </c>
      <c r="B77" s="41" t="s">
        <v>125</v>
      </c>
      <c r="C77" s="41" t="s">
        <v>126</v>
      </c>
      <c r="D77" s="40" t="s">
        <v>1</v>
      </c>
      <c r="E77" s="40" t="s">
        <v>3</v>
      </c>
      <c r="F77" s="40" t="s">
        <v>1</v>
      </c>
      <c r="G77" s="40" t="s">
        <v>3</v>
      </c>
      <c r="H77" s="116">
        <f t="shared" si="40"/>
        <v>15</v>
      </c>
      <c r="I77" s="112">
        <f t="shared" si="27"/>
        <v>0</v>
      </c>
      <c r="J77" s="112">
        <f t="shared" si="28"/>
        <v>15</v>
      </c>
      <c r="K77" s="112">
        <f t="shared" si="29"/>
        <v>0</v>
      </c>
      <c r="L77" s="113">
        <f t="shared" si="30"/>
        <v>0</v>
      </c>
      <c r="M77" s="111">
        <f t="shared" si="31"/>
        <v>15</v>
      </c>
      <c r="N77" s="115">
        <f t="shared" si="32"/>
        <v>1</v>
      </c>
      <c r="O77" s="43"/>
      <c r="P77" s="141"/>
      <c r="Q77" s="142"/>
      <c r="R77" s="142"/>
      <c r="S77" s="143"/>
      <c r="T77" s="144"/>
      <c r="U77" s="145"/>
      <c r="V77" s="146"/>
      <c r="W77" s="147"/>
      <c r="X77" s="142"/>
      <c r="Y77" s="142"/>
      <c r="Z77" s="148"/>
      <c r="AA77" s="149"/>
      <c r="AB77" s="145"/>
      <c r="AC77" s="146"/>
      <c r="AD77" s="52"/>
      <c r="AE77" s="40">
        <v>15</v>
      </c>
      <c r="AF77" s="40"/>
      <c r="AG77" s="71"/>
      <c r="AH77" s="72">
        <v>15</v>
      </c>
      <c r="AI77" s="43">
        <v>1</v>
      </c>
      <c r="AJ77" s="51" t="s">
        <v>2</v>
      </c>
      <c r="AK77" s="52"/>
      <c r="AL77" s="40"/>
      <c r="AM77" s="40"/>
      <c r="AN77" s="71"/>
      <c r="AO77" s="91"/>
      <c r="AP77" s="43"/>
      <c r="AQ77" s="51"/>
      <c r="AR77" s="147"/>
      <c r="AS77" s="142"/>
      <c r="AT77" s="142"/>
      <c r="AU77" s="148"/>
      <c r="AV77" s="149"/>
      <c r="AW77" s="145"/>
      <c r="AX77" s="146"/>
      <c r="AY77" s="147"/>
      <c r="AZ77" s="142"/>
      <c r="BA77" s="142"/>
      <c r="BB77" s="148"/>
      <c r="BC77" s="149"/>
      <c r="BD77" s="145"/>
      <c r="BE77" s="146"/>
      <c r="BF77" s="147"/>
      <c r="BG77" s="142"/>
      <c r="BH77" s="142"/>
      <c r="BI77" s="148"/>
      <c r="BJ77" s="149"/>
      <c r="BK77" s="145"/>
      <c r="BL77" s="146"/>
      <c r="BM77" s="66">
        <f t="shared" si="33"/>
        <v>1</v>
      </c>
      <c r="BN77" s="39">
        <f t="shared" si="34"/>
        <v>0</v>
      </c>
      <c r="BO77" s="39">
        <f t="shared" si="35"/>
        <v>0</v>
      </c>
      <c r="BP77" s="39">
        <f t="shared" si="36"/>
        <v>1</v>
      </c>
      <c r="BQ77" s="39">
        <f t="shared" si="37"/>
        <v>0</v>
      </c>
      <c r="BR77" s="138">
        <f t="shared" si="38"/>
        <v>0.5</v>
      </c>
      <c r="BS77" s="139">
        <f t="shared" si="39"/>
        <v>0.5</v>
      </c>
    </row>
    <row r="78" spans="1:71" s="140" customFormat="1" ht="24" customHeight="1" thickBot="1">
      <c r="A78" s="66">
        <v>9</v>
      </c>
      <c r="B78" s="38" t="s">
        <v>127</v>
      </c>
      <c r="C78" s="41" t="s">
        <v>128</v>
      </c>
      <c r="D78" s="40" t="s">
        <v>1</v>
      </c>
      <c r="E78" s="40" t="s">
        <v>3</v>
      </c>
      <c r="F78" s="40" t="s">
        <v>1</v>
      </c>
      <c r="G78" s="42" t="s">
        <v>1</v>
      </c>
      <c r="H78" s="116">
        <f t="shared" si="40"/>
        <v>30</v>
      </c>
      <c r="I78" s="112">
        <f t="shared" si="27"/>
        <v>0</v>
      </c>
      <c r="J78" s="112">
        <f t="shared" si="28"/>
        <v>30</v>
      </c>
      <c r="K78" s="112">
        <f t="shared" si="29"/>
        <v>0</v>
      </c>
      <c r="L78" s="113">
        <f t="shared" si="30"/>
        <v>0</v>
      </c>
      <c r="M78" s="111">
        <f t="shared" si="31"/>
        <v>30</v>
      </c>
      <c r="N78" s="115">
        <f t="shared" si="32"/>
        <v>2</v>
      </c>
      <c r="O78" s="198">
        <v>2</v>
      </c>
      <c r="P78" s="141"/>
      <c r="Q78" s="142"/>
      <c r="R78" s="142"/>
      <c r="S78" s="143"/>
      <c r="T78" s="144"/>
      <c r="U78" s="145"/>
      <c r="V78" s="146"/>
      <c r="W78" s="147"/>
      <c r="X78" s="142"/>
      <c r="Y78" s="142"/>
      <c r="Z78" s="148"/>
      <c r="AA78" s="149"/>
      <c r="AB78" s="145"/>
      <c r="AC78" s="146"/>
      <c r="AD78" s="52"/>
      <c r="AE78" s="40">
        <v>15</v>
      </c>
      <c r="AF78" s="40"/>
      <c r="AG78" s="71"/>
      <c r="AH78" s="72">
        <v>15</v>
      </c>
      <c r="AI78" s="43">
        <v>1</v>
      </c>
      <c r="AJ78" s="51" t="s">
        <v>2</v>
      </c>
      <c r="AK78" s="52"/>
      <c r="AL78" s="40">
        <v>15</v>
      </c>
      <c r="AM78" s="40"/>
      <c r="AN78" s="71"/>
      <c r="AO78" s="91">
        <v>15</v>
      </c>
      <c r="AP78" s="43">
        <v>1</v>
      </c>
      <c r="AQ78" s="51" t="s">
        <v>2</v>
      </c>
      <c r="AR78" s="147"/>
      <c r="AS78" s="142"/>
      <c r="AT78" s="142"/>
      <c r="AU78" s="148"/>
      <c r="AV78" s="149"/>
      <c r="AW78" s="145"/>
      <c r="AX78" s="146"/>
      <c r="AY78" s="147"/>
      <c r="AZ78" s="142"/>
      <c r="BA78" s="142"/>
      <c r="BB78" s="148"/>
      <c r="BC78" s="149"/>
      <c r="BD78" s="145"/>
      <c r="BE78" s="146"/>
      <c r="BF78" s="147"/>
      <c r="BG78" s="142"/>
      <c r="BH78" s="142"/>
      <c r="BI78" s="148"/>
      <c r="BJ78" s="149"/>
      <c r="BK78" s="145"/>
      <c r="BL78" s="146"/>
      <c r="BM78" s="66">
        <f t="shared" si="33"/>
        <v>2</v>
      </c>
      <c r="BN78" s="39">
        <f t="shared" si="34"/>
        <v>2</v>
      </c>
      <c r="BO78" s="39">
        <f t="shared" si="35"/>
        <v>30</v>
      </c>
      <c r="BP78" s="39">
        <f t="shared" si="36"/>
        <v>2</v>
      </c>
      <c r="BQ78" s="39">
        <f t="shared" si="37"/>
        <v>0</v>
      </c>
      <c r="BR78" s="138">
        <f t="shared" si="38"/>
        <v>1</v>
      </c>
      <c r="BS78" s="139">
        <f t="shared" si="39"/>
        <v>1</v>
      </c>
    </row>
    <row r="79" spans="1:71" s="140" customFormat="1" ht="24" customHeight="1" thickBot="1">
      <c r="A79" s="66">
        <v>10</v>
      </c>
      <c r="B79" s="41" t="s">
        <v>129</v>
      </c>
      <c r="C79" s="41" t="s">
        <v>130</v>
      </c>
      <c r="D79" s="40" t="s">
        <v>1</v>
      </c>
      <c r="E79" s="40" t="s">
        <v>3</v>
      </c>
      <c r="F79" s="40" t="s">
        <v>1</v>
      </c>
      <c r="G79" s="42" t="s">
        <v>1</v>
      </c>
      <c r="H79" s="116">
        <f t="shared" si="40"/>
        <v>15</v>
      </c>
      <c r="I79" s="112">
        <f t="shared" si="27"/>
        <v>0</v>
      </c>
      <c r="J79" s="112">
        <f t="shared" si="28"/>
        <v>15</v>
      </c>
      <c r="K79" s="112">
        <f t="shared" si="29"/>
        <v>0</v>
      </c>
      <c r="L79" s="113">
        <f t="shared" si="30"/>
        <v>0</v>
      </c>
      <c r="M79" s="111">
        <f t="shared" si="31"/>
        <v>15</v>
      </c>
      <c r="N79" s="115">
        <f t="shared" si="32"/>
        <v>1</v>
      </c>
      <c r="O79" s="43">
        <v>0.5</v>
      </c>
      <c r="P79" s="141"/>
      <c r="Q79" s="142"/>
      <c r="R79" s="142"/>
      <c r="S79" s="143"/>
      <c r="T79" s="144"/>
      <c r="U79" s="145"/>
      <c r="V79" s="146"/>
      <c r="W79" s="147"/>
      <c r="X79" s="142"/>
      <c r="Y79" s="142"/>
      <c r="Z79" s="148"/>
      <c r="AA79" s="149"/>
      <c r="AB79" s="145"/>
      <c r="AC79" s="146"/>
      <c r="AD79" s="52"/>
      <c r="AE79" s="40"/>
      <c r="AF79" s="40"/>
      <c r="AG79" s="71"/>
      <c r="AH79" s="72"/>
      <c r="AI79" s="43"/>
      <c r="AJ79" s="51"/>
      <c r="AK79" s="52"/>
      <c r="AL79" s="40">
        <v>15</v>
      </c>
      <c r="AM79" s="40"/>
      <c r="AN79" s="71"/>
      <c r="AO79" s="72">
        <v>15</v>
      </c>
      <c r="AP79" s="43">
        <v>1</v>
      </c>
      <c r="AQ79" s="51" t="s">
        <v>2</v>
      </c>
      <c r="AR79" s="147"/>
      <c r="AS79" s="142"/>
      <c r="AT79" s="142"/>
      <c r="AU79" s="148"/>
      <c r="AV79" s="149"/>
      <c r="AW79" s="145"/>
      <c r="AX79" s="146"/>
      <c r="AY79" s="147"/>
      <c r="AZ79" s="142"/>
      <c r="BA79" s="142"/>
      <c r="BB79" s="148"/>
      <c r="BC79" s="149"/>
      <c r="BD79" s="145"/>
      <c r="BE79" s="146"/>
      <c r="BF79" s="147"/>
      <c r="BG79" s="142"/>
      <c r="BH79" s="142"/>
      <c r="BI79" s="148"/>
      <c r="BJ79" s="149"/>
      <c r="BK79" s="145"/>
      <c r="BL79" s="146"/>
      <c r="BM79" s="66">
        <f t="shared" si="33"/>
        <v>1</v>
      </c>
      <c r="BN79" s="39">
        <f t="shared" si="34"/>
        <v>0.5</v>
      </c>
      <c r="BO79" s="39">
        <f t="shared" si="35"/>
        <v>15</v>
      </c>
      <c r="BP79" s="39">
        <f t="shared" si="36"/>
        <v>1</v>
      </c>
      <c r="BQ79" s="39">
        <f t="shared" si="37"/>
        <v>0</v>
      </c>
      <c r="BR79" s="138">
        <f t="shared" si="38"/>
        <v>0.5</v>
      </c>
      <c r="BS79" s="139">
        <f t="shared" si="39"/>
        <v>0.5</v>
      </c>
    </row>
    <row r="80" spans="1:71" s="140" customFormat="1" ht="24" customHeight="1" thickBot="1">
      <c r="A80" s="66">
        <v>11</v>
      </c>
      <c r="B80" s="38" t="s">
        <v>131</v>
      </c>
      <c r="C80" s="41" t="s">
        <v>132</v>
      </c>
      <c r="D80" s="40" t="s">
        <v>1</v>
      </c>
      <c r="E80" s="40" t="s">
        <v>3</v>
      </c>
      <c r="F80" s="40" t="s">
        <v>1</v>
      </c>
      <c r="G80" s="42" t="s">
        <v>1</v>
      </c>
      <c r="H80" s="116">
        <f>I80+J80+K80+L80</f>
        <v>30</v>
      </c>
      <c r="I80" s="112">
        <f t="shared" si="27"/>
        <v>15</v>
      </c>
      <c r="J80" s="112">
        <f t="shared" si="28"/>
        <v>15</v>
      </c>
      <c r="K80" s="112">
        <f t="shared" si="29"/>
        <v>0</v>
      </c>
      <c r="L80" s="113">
        <f t="shared" si="30"/>
        <v>0</v>
      </c>
      <c r="M80" s="111">
        <f t="shared" si="31"/>
        <v>30</v>
      </c>
      <c r="N80" s="115">
        <f t="shared" si="32"/>
        <v>2</v>
      </c>
      <c r="O80" s="43">
        <v>0.5</v>
      </c>
      <c r="P80" s="141"/>
      <c r="Q80" s="142"/>
      <c r="R80" s="142"/>
      <c r="S80" s="143"/>
      <c r="T80" s="144"/>
      <c r="U80" s="145"/>
      <c r="V80" s="146"/>
      <c r="W80" s="147"/>
      <c r="X80" s="142"/>
      <c r="Y80" s="142"/>
      <c r="Z80" s="148"/>
      <c r="AA80" s="149"/>
      <c r="AB80" s="145"/>
      <c r="AC80" s="146"/>
      <c r="AD80" s="52"/>
      <c r="AE80" s="40"/>
      <c r="AF80" s="40"/>
      <c r="AG80" s="71"/>
      <c r="AH80" s="72"/>
      <c r="AI80" s="43"/>
      <c r="AJ80" s="51"/>
      <c r="AK80" s="52">
        <v>15</v>
      </c>
      <c r="AL80" s="40">
        <v>15</v>
      </c>
      <c r="AM80" s="40"/>
      <c r="AN80" s="71"/>
      <c r="AO80" s="72">
        <v>30</v>
      </c>
      <c r="AP80" s="43">
        <v>2</v>
      </c>
      <c r="AQ80" s="51" t="s">
        <v>0</v>
      </c>
      <c r="AR80" s="147"/>
      <c r="AS80" s="142"/>
      <c r="AT80" s="142"/>
      <c r="AU80" s="148"/>
      <c r="AV80" s="149"/>
      <c r="AW80" s="145"/>
      <c r="AX80" s="146"/>
      <c r="AY80" s="147"/>
      <c r="AZ80" s="142"/>
      <c r="BA80" s="142"/>
      <c r="BB80" s="148"/>
      <c r="BC80" s="149"/>
      <c r="BD80" s="145"/>
      <c r="BE80" s="146"/>
      <c r="BF80" s="147"/>
      <c r="BG80" s="142"/>
      <c r="BH80" s="142"/>
      <c r="BI80" s="148"/>
      <c r="BJ80" s="149"/>
      <c r="BK80" s="145"/>
      <c r="BL80" s="146"/>
      <c r="BM80" s="66">
        <f t="shared" si="33"/>
        <v>2</v>
      </c>
      <c r="BN80" s="39">
        <f t="shared" si="34"/>
        <v>0.5</v>
      </c>
      <c r="BO80" s="39">
        <f t="shared" si="35"/>
        <v>15</v>
      </c>
      <c r="BP80" s="39">
        <f t="shared" si="36"/>
        <v>2</v>
      </c>
      <c r="BQ80" s="39">
        <f t="shared" si="37"/>
        <v>0</v>
      </c>
      <c r="BR80" s="138">
        <f t="shared" si="38"/>
        <v>1</v>
      </c>
      <c r="BS80" s="139">
        <f t="shared" si="39"/>
        <v>1</v>
      </c>
    </row>
    <row r="81" spans="1:71" s="140" customFormat="1" ht="24" customHeight="1" thickBot="1">
      <c r="A81" s="66">
        <v>12</v>
      </c>
      <c r="B81" s="41" t="s">
        <v>133</v>
      </c>
      <c r="C81" s="41" t="s">
        <v>134</v>
      </c>
      <c r="D81" s="40" t="s">
        <v>1</v>
      </c>
      <c r="E81" s="40" t="s">
        <v>3</v>
      </c>
      <c r="F81" s="40" t="s">
        <v>1</v>
      </c>
      <c r="G81" s="42" t="s">
        <v>1</v>
      </c>
      <c r="H81" s="116">
        <f>I81+J81+K81+L81</f>
        <v>30</v>
      </c>
      <c r="I81" s="112">
        <f t="shared" si="27"/>
        <v>0</v>
      </c>
      <c r="J81" s="112">
        <f t="shared" si="28"/>
        <v>30</v>
      </c>
      <c r="K81" s="112">
        <f t="shared" si="29"/>
        <v>0</v>
      </c>
      <c r="L81" s="113">
        <f t="shared" si="30"/>
        <v>0</v>
      </c>
      <c r="M81" s="111">
        <f t="shared" si="31"/>
        <v>30</v>
      </c>
      <c r="N81" s="115">
        <f t="shared" si="32"/>
        <v>2</v>
      </c>
      <c r="O81" s="43">
        <v>1.5</v>
      </c>
      <c r="P81" s="141"/>
      <c r="Q81" s="142"/>
      <c r="R81" s="142"/>
      <c r="S81" s="143"/>
      <c r="T81" s="144"/>
      <c r="U81" s="145"/>
      <c r="V81" s="146"/>
      <c r="W81" s="147"/>
      <c r="X81" s="142"/>
      <c r="Y81" s="142"/>
      <c r="Z81" s="148"/>
      <c r="AA81" s="149"/>
      <c r="AB81" s="145"/>
      <c r="AC81" s="146"/>
      <c r="AD81" s="52"/>
      <c r="AE81" s="40"/>
      <c r="AF81" s="40"/>
      <c r="AG81" s="71"/>
      <c r="AH81" s="72"/>
      <c r="AI81" s="43"/>
      <c r="AJ81" s="51"/>
      <c r="AK81" s="52"/>
      <c r="AL81" s="40">
        <v>30</v>
      </c>
      <c r="AM81" s="40"/>
      <c r="AN81" s="71"/>
      <c r="AO81" s="72">
        <v>30</v>
      </c>
      <c r="AP81" s="43">
        <v>2</v>
      </c>
      <c r="AQ81" s="51" t="s">
        <v>2</v>
      </c>
      <c r="AR81" s="147"/>
      <c r="AS81" s="142"/>
      <c r="AT81" s="142"/>
      <c r="AU81" s="148"/>
      <c r="AV81" s="149"/>
      <c r="AW81" s="145"/>
      <c r="AX81" s="146"/>
      <c r="AY81" s="147"/>
      <c r="AZ81" s="142"/>
      <c r="BA81" s="142"/>
      <c r="BB81" s="148"/>
      <c r="BC81" s="149"/>
      <c r="BD81" s="145"/>
      <c r="BE81" s="146"/>
      <c r="BF81" s="147"/>
      <c r="BG81" s="142"/>
      <c r="BH81" s="142"/>
      <c r="BI81" s="148"/>
      <c r="BJ81" s="149"/>
      <c r="BK81" s="145"/>
      <c r="BL81" s="146"/>
      <c r="BM81" s="66">
        <f t="shared" si="33"/>
        <v>2</v>
      </c>
      <c r="BN81" s="39">
        <f t="shared" si="34"/>
        <v>1.5</v>
      </c>
      <c r="BO81" s="39">
        <f t="shared" si="35"/>
        <v>30</v>
      </c>
      <c r="BP81" s="39">
        <f t="shared" si="36"/>
        <v>2</v>
      </c>
      <c r="BQ81" s="39">
        <f t="shared" si="37"/>
        <v>0</v>
      </c>
      <c r="BR81" s="138">
        <f t="shared" si="38"/>
        <v>1</v>
      </c>
      <c r="BS81" s="139">
        <f t="shared" si="39"/>
        <v>1</v>
      </c>
    </row>
    <row r="82" spans="1:71" s="140" customFormat="1" ht="24" customHeight="1" thickBot="1">
      <c r="A82" s="66">
        <v>13</v>
      </c>
      <c r="B82" s="41" t="s">
        <v>135</v>
      </c>
      <c r="C82" s="41" t="s">
        <v>136</v>
      </c>
      <c r="D82" s="40" t="s">
        <v>1</v>
      </c>
      <c r="E82" s="40" t="s">
        <v>3</v>
      </c>
      <c r="F82" s="40" t="s">
        <v>1</v>
      </c>
      <c r="G82" s="42" t="s">
        <v>1</v>
      </c>
      <c r="H82" s="116">
        <f t="shared" si="40"/>
        <v>30</v>
      </c>
      <c r="I82" s="112">
        <f t="shared" si="27"/>
        <v>15</v>
      </c>
      <c r="J82" s="112">
        <f t="shared" si="28"/>
        <v>15</v>
      </c>
      <c r="K82" s="112">
        <f t="shared" si="29"/>
        <v>0</v>
      </c>
      <c r="L82" s="113">
        <f t="shared" si="30"/>
        <v>0</v>
      </c>
      <c r="M82" s="111">
        <f t="shared" si="31"/>
        <v>25</v>
      </c>
      <c r="N82" s="115">
        <f t="shared" si="32"/>
        <v>2</v>
      </c>
      <c r="O82" s="43">
        <v>1</v>
      </c>
      <c r="P82" s="141"/>
      <c r="Q82" s="142"/>
      <c r="R82" s="142"/>
      <c r="S82" s="143"/>
      <c r="T82" s="144"/>
      <c r="U82" s="145"/>
      <c r="V82" s="146"/>
      <c r="W82" s="147"/>
      <c r="X82" s="142"/>
      <c r="Y82" s="142"/>
      <c r="Z82" s="148"/>
      <c r="AA82" s="149"/>
      <c r="AB82" s="145"/>
      <c r="AC82" s="146"/>
      <c r="AD82" s="52"/>
      <c r="AE82" s="40"/>
      <c r="AF82" s="40"/>
      <c r="AG82" s="71"/>
      <c r="AH82" s="72"/>
      <c r="AI82" s="43"/>
      <c r="AJ82" s="51"/>
      <c r="AK82" s="70">
        <v>15</v>
      </c>
      <c r="AL82" s="40">
        <v>15</v>
      </c>
      <c r="AM82" s="40"/>
      <c r="AN82" s="71"/>
      <c r="AO82" s="72">
        <v>25</v>
      </c>
      <c r="AP82" s="43">
        <v>2</v>
      </c>
      <c r="AQ82" s="51" t="s">
        <v>2</v>
      </c>
      <c r="AR82" s="147"/>
      <c r="AS82" s="142"/>
      <c r="AT82" s="142"/>
      <c r="AU82" s="148"/>
      <c r="AV82" s="149"/>
      <c r="AW82" s="145"/>
      <c r="AX82" s="146"/>
      <c r="AY82" s="147"/>
      <c r="AZ82" s="142"/>
      <c r="BA82" s="142"/>
      <c r="BB82" s="148"/>
      <c r="BC82" s="149"/>
      <c r="BD82" s="145"/>
      <c r="BE82" s="146"/>
      <c r="BF82" s="147"/>
      <c r="BG82" s="142"/>
      <c r="BH82" s="142"/>
      <c r="BI82" s="148"/>
      <c r="BJ82" s="149"/>
      <c r="BK82" s="145"/>
      <c r="BL82" s="146"/>
      <c r="BM82" s="66">
        <f t="shared" si="33"/>
        <v>2</v>
      </c>
      <c r="BN82" s="39">
        <f t="shared" si="34"/>
        <v>1</v>
      </c>
      <c r="BO82" s="39">
        <f t="shared" si="35"/>
        <v>15</v>
      </c>
      <c r="BP82" s="39">
        <f t="shared" si="36"/>
        <v>2</v>
      </c>
      <c r="BQ82" s="39">
        <f t="shared" si="37"/>
        <v>0</v>
      </c>
      <c r="BR82" s="138">
        <f t="shared" si="38"/>
        <v>1.0909090909090908</v>
      </c>
      <c r="BS82" s="139">
        <f t="shared" si="39"/>
        <v>0.90909090909090906</v>
      </c>
    </row>
    <row r="83" spans="1:71" s="140" customFormat="1" ht="24" customHeight="1" thickBot="1">
      <c r="A83" s="66">
        <v>14</v>
      </c>
      <c r="B83" s="41" t="s">
        <v>137</v>
      </c>
      <c r="C83" s="41" t="s">
        <v>138</v>
      </c>
      <c r="D83" s="40" t="s">
        <v>1</v>
      </c>
      <c r="E83" s="40" t="s">
        <v>3</v>
      </c>
      <c r="F83" s="40" t="s">
        <v>1</v>
      </c>
      <c r="G83" s="42" t="s">
        <v>1</v>
      </c>
      <c r="H83" s="116">
        <f t="shared" ref="H83:H90" si="41">I83+J83+K83+L83</f>
        <v>30</v>
      </c>
      <c r="I83" s="112">
        <f t="shared" si="27"/>
        <v>0</v>
      </c>
      <c r="J83" s="112">
        <f t="shared" si="28"/>
        <v>30</v>
      </c>
      <c r="K83" s="112">
        <f t="shared" si="29"/>
        <v>0</v>
      </c>
      <c r="L83" s="113">
        <f t="shared" si="30"/>
        <v>0</v>
      </c>
      <c r="M83" s="111">
        <f t="shared" si="31"/>
        <v>30</v>
      </c>
      <c r="N83" s="115">
        <f t="shared" si="32"/>
        <v>2</v>
      </c>
      <c r="O83" s="43">
        <v>1</v>
      </c>
      <c r="P83" s="141"/>
      <c r="Q83" s="142"/>
      <c r="R83" s="142"/>
      <c r="S83" s="143"/>
      <c r="T83" s="144"/>
      <c r="U83" s="145"/>
      <c r="V83" s="146"/>
      <c r="W83" s="147"/>
      <c r="X83" s="142"/>
      <c r="Y83" s="142"/>
      <c r="Z83" s="148"/>
      <c r="AA83" s="149"/>
      <c r="AB83" s="145"/>
      <c r="AC83" s="146"/>
      <c r="AD83" s="52"/>
      <c r="AE83" s="40"/>
      <c r="AF83" s="40"/>
      <c r="AG83" s="71"/>
      <c r="AH83" s="72"/>
      <c r="AI83" s="43"/>
      <c r="AJ83" s="51"/>
      <c r="AK83" s="70"/>
      <c r="AL83" s="40">
        <v>30</v>
      </c>
      <c r="AM83" s="40"/>
      <c r="AN83" s="71"/>
      <c r="AO83" s="72">
        <v>30</v>
      </c>
      <c r="AP83" s="43">
        <v>2</v>
      </c>
      <c r="AQ83" s="51" t="s">
        <v>2</v>
      </c>
      <c r="AR83" s="147"/>
      <c r="AS83" s="142"/>
      <c r="AT83" s="142"/>
      <c r="AU83" s="148"/>
      <c r="AV83" s="149"/>
      <c r="AW83" s="145"/>
      <c r="AX83" s="146"/>
      <c r="AY83" s="147"/>
      <c r="AZ83" s="142"/>
      <c r="BA83" s="142"/>
      <c r="BB83" s="148"/>
      <c r="BC83" s="149"/>
      <c r="BD83" s="145"/>
      <c r="BE83" s="146"/>
      <c r="BF83" s="147"/>
      <c r="BG83" s="142"/>
      <c r="BH83" s="142"/>
      <c r="BI83" s="148"/>
      <c r="BJ83" s="149"/>
      <c r="BK83" s="145"/>
      <c r="BL83" s="146"/>
      <c r="BM83" s="66">
        <f t="shared" si="33"/>
        <v>2</v>
      </c>
      <c r="BN83" s="39">
        <f t="shared" si="34"/>
        <v>1</v>
      </c>
      <c r="BO83" s="39">
        <f t="shared" si="35"/>
        <v>30</v>
      </c>
      <c r="BP83" s="39">
        <f t="shared" si="36"/>
        <v>2</v>
      </c>
      <c r="BQ83" s="39">
        <f t="shared" si="37"/>
        <v>0</v>
      </c>
      <c r="BR83" s="138">
        <f t="shared" si="38"/>
        <v>1</v>
      </c>
      <c r="BS83" s="139">
        <f t="shared" si="39"/>
        <v>1</v>
      </c>
    </row>
    <row r="84" spans="1:71" s="140" customFormat="1" ht="24" customHeight="1" thickBot="1">
      <c r="A84" s="66">
        <v>15</v>
      </c>
      <c r="B84" s="41" t="s">
        <v>139</v>
      </c>
      <c r="C84" s="41" t="s">
        <v>140</v>
      </c>
      <c r="D84" s="40" t="s">
        <v>1</v>
      </c>
      <c r="E84" s="40" t="s">
        <v>3</v>
      </c>
      <c r="F84" s="40" t="s">
        <v>1</v>
      </c>
      <c r="G84" s="42" t="s">
        <v>1</v>
      </c>
      <c r="H84" s="116">
        <f t="shared" si="41"/>
        <v>30</v>
      </c>
      <c r="I84" s="112">
        <f t="shared" si="27"/>
        <v>0</v>
      </c>
      <c r="J84" s="112">
        <f t="shared" si="28"/>
        <v>30</v>
      </c>
      <c r="K84" s="112">
        <f t="shared" si="29"/>
        <v>0</v>
      </c>
      <c r="L84" s="113">
        <f t="shared" si="30"/>
        <v>0</v>
      </c>
      <c r="M84" s="111">
        <f t="shared" si="31"/>
        <v>30</v>
      </c>
      <c r="N84" s="115">
        <f t="shared" si="32"/>
        <v>2</v>
      </c>
      <c r="O84" s="43">
        <v>1.5</v>
      </c>
      <c r="P84" s="141"/>
      <c r="Q84" s="142"/>
      <c r="R84" s="142"/>
      <c r="S84" s="143"/>
      <c r="T84" s="144"/>
      <c r="U84" s="145"/>
      <c r="V84" s="146"/>
      <c r="W84" s="147"/>
      <c r="X84" s="142"/>
      <c r="Y84" s="142"/>
      <c r="Z84" s="148"/>
      <c r="AA84" s="149"/>
      <c r="AB84" s="145"/>
      <c r="AC84" s="146"/>
      <c r="AD84" s="52"/>
      <c r="AE84" s="40"/>
      <c r="AF84" s="40"/>
      <c r="AG84" s="71"/>
      <c r="AH84" s="72"/>
      <c r="AI84" s="43"/>
      <c r="AJ84" s="51"/>
      <c r="AK84" s="52"/>
      <c r="AL84" s="40">
        <v>30</v>
      </c>
      <c r="AM84" s="40"/>
      <c r="AN84" s="71"/>
      <c r="AO84" s="72">
        <v>30</v>
      </c>
      <c r="AP84" s="43">
        <v>2</v>
      </c>
      <c r="AQ84" s="51" t="s">
        <v>2</v>
      </c>
      <c r="AR84" s="147"/>
      <c r="AS84" s="142"/>
      <c r="AT84" s="142"/>
      <c r="AU84" s="148"/>
      <c r="AV84" s="149"/>
      <c r="AW84" s="145"/>
      <c r="AX84" s="146"/>
      <c r="AY84" s="147"/>
      <c r="AZ84" s="142"/>
      <c r="BA84" s="142"/>
      <c r="BB84" s="148"/>
      <c r="BC84" s="149"/>
      <c r="BD84" s="145"/>
      <c r="BE84" s="146"/>
      <c r="BF84" s="147"/>
      <c r="BG84" s="142"/>
      <c r="BH84" s="142"/>
      <c r="BI84" s="148"/>
      <c r="BJ84" s="149"/>
      <c r="BK84" s="145"/>
      <c r="BL84" s="146"/>
      <c r="BM84" s="66">
        <f t="shared" si="33"/>
        <v>2</v>
      </c>
      <c r="BN84" s="39">
        <f t="shared" si="34"/>
        <v>1.5</v>
      </c>
      <c r="BO84" s="39">
        <f t="shared" si="35"/>
        <v>30</v>
      </c>
      <c r="BP84" s="39">
        <f t="shared" si="36"/>
        <v>2</v>
      </c>
      <c r="BQ84" s="39">
        <f t="shared" si="37"/>
        <v>0</v>
      </c>
      <c r="BR84" s="138">
        <f t="shared" si="38"/>
        <v>1</v>
      </c>
      <c r="BS84" s="139">
        <f t="shared" si="39"/>
        <v>1</v>
      </c>
    </row>
    <row r="85" spans="1:71" s="140" customFormat="1" ht="24" customHeight="1" thickBot="1">
      <c r="A85" s="66">
        <v>16</v>
      </c>
      <c r="B85" s="38" t="s">
        <v>141</v>
      </c>
      <c r="C85" s="41" t="s">
        <v>142</v>
      </c>
      <c r="D85" s="40" t="s">
        <v>1</v>
      </c>
      <c r="E85" s="40" t="s">
        <v>3</v>
      </c>
      <c r="F85" s="40" t="s">
        <v>1</v>
      </c>
      <c r="G85" s="42" t="s">
        <v>1</v>
      </c>
      <c r="H85" s="116">
        <f t="shared" si="41"/>
        <v>15</v>
      </c>
      <c r="I85" s="112">
        <f t="shared" si="27"/>
        <v>0</v>
      </c>
      <c r="J85" s="112">
        <f t="shared" si="28"/>
        <v>15</v>
      </c>
      <c r="K85" s="112">
        <f t="shared" si="29"/>
        <v>0</v>
      </c>
      <c r="L85" s="113">
        <f t="shared" si="30"/>
        <v>0</v>
      </c>
      <c r="M85" s="111">
        <f t="shared" si="31"/>
        <v>15</v>
      </c>
      <c r="N85" s="115">
        <f t="shared" si="32"/>
        <v>1</v>
      </c>
      <c r="O85" s="43">
        <v>0.5</v>
      </c>
      <c r="P85" s="141"/>
      <c r="Q85" s="142"/>
      <c r="R85" s="142"/>
      <c r="S85" s="143"/>
      <c r="T85" s="144"/>
      <c r="U85" s="145"/>
      <c r="V85" s="146"/>
      <c r="W85" s="147"/>
      <c r="X85" s="142"/>
      <c r="Y85" s="142"/>
      <c r="Z85" s="148"/>
      <c r="AA85" s="149"/>
      <c r="AB85" s="145"/>
      <c r="AC85" s="146"/>
      <c r="AD85" s="52"/>
      <c r="AE85" s="40"/>
      <c r="AF85" s="40"/>
      <c r="AG85" s="71"/>
      <c r="AH85" s="72"/>
      <c r="AI85" s="43"/>
      <c r="AJ85" s="51"/>
      <c r="AK85" s="52"/>
      <c r="AL85" s="40">
        <v>15</v>
      </c>
      <c r="AM85" s="40"/>
      <c r="AN85" s="71"/>
      <c r="AO85" s="72">
        <v>15</v>
      </c>
      <c r="AP85" s="43">
        <v>1</v>
      </c>
      <c r="AQ85" s="51" t="s">
        <v>2</v>
      </c>
      <c r="AR85" s="147"/>
      <c r="AS85" s="142"/>
      <c r="AT85" s="142"/>
      <c r="AU85" s="148"/>
      <c r="AV85" s="149"/>
      <c r="AW85" s="145"/>
      <c r="AX85" s="146"/>
      <c r="AY85" s="147"/>
      <c r="AZ85" s="142"/>
      <c r="BA85" s="142"/>
      <c r="BB85" s="148"/>
      <c r="BC85" s="149"/>
      <c r="BD85" s="145"/>
      <c r="BE85" s="146"/>
      <c r="BF85" s="147"/>
      <c r="BG85" s="142"/>
      <c r="BH85" s="142"/>
      <c r="BI85" s="148"/>
      <c r="BJ85" s="149"/>
      <c r="BK85" s="145"/>
      <c r="BL85" s="146"/>
      <c r="BM85" s="66">
        <f t="shared" si="33"/>
        <v>1</v>
      </c>
      <c r="BN85" s="39">
        <f t="shared" si="34"/>
        <v>0.5</v>
      </c>
      <c r="BO85" s="39">
        <f t="shared" si="35"/>
        <v>15</v>
      </c>
      <c r="BP85" s="39">
        <f t="shared" si="36"/>
        <v>1</v>
      </c>
      <c r="BQ85" s="39">
        <f t="shared" si="37"/>
        <v>0</v>
      </c>
      <c r="BR85" s="138">
        <f t="shared" si="38"/>
        <v>0.5</v>
      </c>
      <c r="BS85" s="139">
        <f t="shared" si="39"/>
        <v>0.5</v>
      </c>
    </row>
    <row r="86" spans="1:71" s="140" customFormat="1" ht="24" customHeight="1" thickBot="1">
      <c r="A86" s="66">
        <v>17</v>
      </c>
      <c r="B86" s="35" t="s">
        <v>143</v>
      </c>
      <c r="C86" s="41" t="s">
        <v>144</v>
      </c>
      <c r="D86" s="53" t="s">
        <v>1</v>
      </c>
      <c r="E86" s="53" t="s">
        <v>3</v>
      </c>
      <c r="F86" s="53" t="s">
        <v>1</v>
      </c>
      <c r="G86" s="88" t="s">
        <v>1</v>
      </c>
      <c r="H86" s="116">
        <f t="shared" si="41"/>
        <v>15</v>
      </c>
      <c r="I86" s="112">
        <f t="shared" si="27"/>
        <v>0</v>
      </c>
      <c r="J86" s="112">
        <f t="shared" si="28"/>
        <v>15</v>
      </c>
      <c r="K86" s="112">
        <f t="shared" si="29"/>
        <v>0</v>
      </c>
      <c r="L86" s="113">
        <f t="shared" si="30"/>
        <v>0</v>
      </c>
      <c r="M86" s="111">
        <f t="shared" si="31"/>
        <v>10</v>
      </c>
      <c r="N86" s="115">
        <f t="shared" si="32"/>
        <v>1</v>
      </c>
      <c r="O86" s="198">
        <v>1</v>
      </c>
      <c r="P86" s="141"/>
      <c r="Q86" s="142"/>
      <c r="R86" s="142"/>
      <c r="S86" s="143"/>
      <c r="T86" s="144"/>
      <c r="U86" s="145"/>
      <c r="V86" s="146"/>
      <c r="W86" s="147"/>
      <c r="X86" s="142"/>
      <c r="Y86" s="142"/>
      <c r="Z86" s="148"/>
      <c r="AA86" s="149"/>
      <c r="AB86" s="145"/>
      <c r="AC86" s="146"/>
      <c r="AD86" s="52"/>
      <c r="AE86" s="40"/>
      <c r="AF86" s="40"/>
      <c r="AG86" s="71"/>
      <c r="AH86" s="72"/>
      <c r="AI86" s="43"/>
      <c r="AJ86" s="51"/>
      <c r="AK86" s="52"/>
      <c r="AL86" s="40">
        <v>15</v>
      </c>
      <c r="AM86" s="40"/>
      <c r="AN86" s="71"/>
      <c r="AO86" s="72">
        <v>10</v>
      </c>
      <c r="AP86" s="43">
        <v>1</v>
      </c>
      <c r="AQ86" s="51" t="s">
        <v>2</v>
      </c>
      <c r="AR86" s="147"/>
      <c r="AS86" s="142"/>
      <c r="AT86" s="142"/>
      <c r="AU86" s="148"/>
      <c r="AV86" s="149"/>
      <c r="AW86" s="145"/>
      <c r="AX86" s="146"/>
      <c r="AY86" s="147"/>
      <c r="AZ86" s="142"/>
      <c r="BA86" s="142"/>
      <c r="BB86" s="148"/>
      <c r="BC86" s="149"/>
      <c r="BD86" s="145"/>
      <c r="BE86" s="146"/>
      <c r="BF86" s="147"/>
      <c r="BG86" s="142"/>
      <c r="BH86" s="142"/>
      <c r="BI86" s="148"/>
      <c r="BJ86" s="149"/>
      <c r="BK86" s="145"/>
      <c r="BL86" s="146"/>
      <c r="BM86" s="66">
        <f t="shared" si="33"/>
        <v>1</v>
      </c>
      <c r="BN86" s="39">
        <f t="shared" si="34"/>
        <v>1</v>
      </c>
      <c r="BO86" s="39">
        <f t="shared" si="35"/>
        <v>15</v>
      </c>
      <c r="BP86" s="39">
        <f t="shared" si="36"/>
        <v>1</v>
      </c>
      <c r="BQ86" s="39">
        <f t="shared" si="37"/>
        <v>0</v>
      </c>
      <c r="BR86" s="138">
        <f t="shared" si="38"/>
        <v>0.6</v>
      </c>
      <c r="BS86" s="139">
        <f t="shared" si="39"/>
        <v>0.4</v>
      </c>
    </row>
    <row r="87" spans="1:71" s="140" customFormat="1" ht="24" customHeight="1" thickBot="1">
      <c r="A87" s="66">
        <v>18</v>
      </c>
      <c r="B87" s="41" t="s">
        <v>145</v>
      </c>
      <c r="C87" s="41" t="s">
        <v>146</v>
      </c>
      <c r="D87" s="40" t="s">
        <v>1</v>
      </c>
      <c r="E87" s="40" t="s">
        <v>3</v>
      </c>
      <c r="F87" s="40" t="s">
        <v>1</v>
      </c>
      <c r="G87" s="42" t="s">
        <v>1</v>
      </c>
      <c r="H87" s="116">
        <f t="shared" si="41"/>
        <v>30</v>
      </c>
      <c r="I87" s="112">
        <f t="shared" si="27"/>
        <v>0</v>
      </c>
      <c r="J87" s="112">
        <f t="shared" si="28"/>
        <v>30</v>
      </c>
      <c r="K87" s="112">
        <f t="shared" si="29"/>
        <v>0</v>
      </c>
      <c r="L87" s="113">
        <f t="shared" si="30"/>
        <v>0</v>
      </c>
      <c r="M87" s="111">
        <f t="shared" si="31"/>
        <v>20</v>
      </c>
      <c r="N87" s="115">
        <f t="shared" si="32"/>
        <v>2</v>
      </c>
      <c r="O87" s="43">
        <v>2</v>
      </c>
      <c r="P87" s="141"/>
      <c r="Q87" s="142"/>
      <c r="R87" s="142"/>
      <c r="S87" s="143"/>
      <c r="T87" s="144"/>
      <c r="U87" s="145"/>
      <c r="V87" s="146"/>
      <c r="W87" s="147"/>
      <c r="X87" s="142"/>
      <c r="Y87" s="142"/>
      <c r="Z87" s="148"/>
      <c r="AA87" s="149"/>
      <c r="AB87" s="145"/>
      <c r="AC87" s="146"/>
      <c r="AD87" s="147"/>
      <c r="AE87" s="142"/>
      <c r="AF87" s="142"/>
      <c r="AG87" s="148"/>
      <c r="AH87" s="149"/>
      <c r="AI87" s="145"/>
      <c r="AJ87" s="146"/>
      <c r="AK87" s="70"/>
      <c r="AL87" s="40">
        <v>30</v>
      </c>
      <c r="AM87" s="40"/>
      <c r="AN87" s="71"/>
      <c r="AO87" s="72">
        <v>20</v>
      </c>
      <c r="AP87" s="43">
        <v>2</v>
      </c>
      <c r="AQ87" s="51" t="s">
        <v>2</v>
      </c>
      <c r="AR87" s="147"/>
      <c r="AS87" s="142"/>
      <c r="AT87" s="142"/>
      <c r="AU87" s="148"/>
      <c r="AV87" s="149"/>
      <c r="AW87" s="145"/>
      <c r="AX87" s="146"/>
      <c r="AY87" s="147"/>
      <c r="AZ87" s="142"/>
      <c r="BA87" s="142"/>
      <c r="BB87" s="148"/>
      <c r="BC87" s="149"/>
      <c r="BD87" s="145"/>
      <c r="BE87" s="146"/>
      <c r="BF87" s="147"/>
      <c r="BG87" s="142"/>
      <c r="BH87" s="142"/>
      <c r="BI87" s="148"/>
      <c r="BJ87" s="149"/>
      <c r="BK87" s="145"/>
      <c r="BL87" s="146"/>
      <c r="BM87" s="66">
        <f t="shared" si="33"/>
        <v>2</v>
      </c>
      <c r="BN87" s="39">
        <f t="shared" si="34"/>
        <v>2</v>
      </c>
      <c r="BO87" s="39">
        <f t="shared" si="35"/>
        <v>30</v>
      </c>
      <c r="BP87" s="39">
        <f t="shared" si="36"/>
        <v>2</v>
      </c>
      <c r="BQ87" s="39">
        <f t="shared" si="37"/>
        <v>0</v>
      </c>
      <c r="BR87" s="138">
        <f t="shared" si="38"/>
        <v>1.2</v>
      </c>
      <c r="BS87" s="139">
        <f t="shared" si="39"/>
        <v>0.8</v>
      </c>
    </row>
    <row r="88" spans="1:71" s="140" customFormat="1" ht="6" customHeight="1" thickBot="1">
      <c r="A88" s="66">
        <v>19</v>
      </c>
      <c r="B88" s="151"/>
      <c r="C88" s="151"/>
      <c r="D88" s="142"/>
      <c r="E88" s="142"/>
      <c r="F88" s="142"/>
      <c r="G88" s="143"/>
      <c r="H88" s="116">
        <f t="shared" si="41"/>
        <v>0</v>
      </c>
      <c r="I88" s="112">
        <f t="shared" si="27"/>
        <v>0</v>
      </c>
      <c r="J88" s="112">
        <f t="shared" si="28"/>
        <v>0</v>
      </c>
      <c r="K88" s="112">
        <f t="shared" si="29"/>
        <v>0</v>
      </c>
      <c r="L88" s="113">
        <f t="shared" si="30"/>
        <v>0</v>
      </c>
      <c r="M88" s="111">
        <f t="shared" si="31"/>
        <v>0</v>
      </c>
      <c r="N88" s="115">
        <f t="shared" si="32"/>
        <v>0</v>
      </c>
      <c r="O88" s="43"/>
      <c r="P88" s="141"/>
      <c r="Q88" s="142"/>
      <c r="R88" s="142"/>
      <c r="S88" s="143"/>
      <c r="T88" s="144"/>
      <c r="U88" s="145"/>
      <c r="V88" s="146"/>
      <c r="W88" s="147"/>
      <c r="X88" s="142"/>
      <c r="Y88" s="142"/>
      <c r="Z88" s="148"/>
      <c r="AA88" s="149"/>
      <c r="AB88" s="145"/>
      <c r="AC88" s="146"/>
      <c r="AD88" s="147"/>
      <c r="AE88" s="142"/>
      <c r="AF88" s="142"/>
      <c r="AG88" s="148"/>
      <c r="AH88" s="149"/>
      <c r="AI88" s="145"/>
      <c r="AJ88" s="146"/>
      <c r="AK88" s="147"/>
      <c r="AL88" s="142"/>
      <c r="AM88" s="142"/>
      <c r="AN88" s="148"/>
      <c r="AO88" s="149"/>
      <c r="AP88" s="145"/>
      <c r="AQ88" s="146"/>
      <c r="AR88" s="147"/>
      <c r="AS88" s="142"/>
      <c r="AT88" s="142"/>
      <c r="AU88" s="148"/>
      <c r="AV88" s="149"/>
      <c r="AW88" s="145"/>
      <c r="AX88" s="146"/>
      <c r="AY88" s="147"/>
      <c r="AZ88" s="142"/>
      <c r="BA88" s="142"/>
      <c r="BB88" s="148"/>
      <c r="BC88" s="149"/>
      <c r="BD88" s="145"/>
      <c r="BE88" s="146"/>
      <c r="BF88" s="147"/>
      <c r="BG88" s="142"/>
      <c r="BH88" s="142"/>
      <c r="BI88" s="148"/>
      <c r="BJ88" s="149"/>
      <c r="BK88" s="145"/>
      <c r="BL88" s="146"/>
      <c r="BM88" s="66">
        <f t="shared" si="33"/>
        <v>0</v>
      </c>
      <c r="BN88" s="39">
        <f t="shared" si="34"/>
        <v>0</v>
      </c>
      <c r="BO88" s="39">
        <f t="shared" si="35"/>
        <v>0</v>
      </c>
      <c r="BP88" s="39">
        <f t="shared" si="36"/>
        <v>0</v>
      </c>
      <c r="BQ88" s="39">
        <f t="shared" si="37"/>
        <v>0</v>
      </c>
      <c r="BR88" s="138">
        <f t="shared" si="38"/>
        <v>0</v>
      </c>
      <c r="BS88" s="139">
        <f t="shared" si="39"/>
        <v>0</v>
      </c>
    </row>
    <row r="89" spans="1:71" s="140" customFormat="1" ht="6" customHeight="1" thickBot="1">
      <c r="A89" s="66">
        <v>20</v>
      </c>
      <c r="B89" s="151"/>
      <c r="C89" s="151"/>
      <c r="D89" s="142"/>
      <c r="E89" s="142"/>
      <c r="F89" s="142"/>
      <c r="G89" s="143"/>
      <c r="H89" s="116">
        <f t="shared" si="41"/>
        <v>0</v>
      </c>
      <c r="I89" s="112">
        <f t="shared" si="27"/>
        <v>0</v>
      </c>
      <c r="J89" s="112">
        <f t="shared" si="28"/>
        <v>0</v>
      </c>
      <c r="K89" s="112">
        <f t="shared" si="29"/>
        <v>0</v>
      </c>
      <c r="L89" s="113">
        <f t="shared" si="30"/>
        <v>0</v>
      </c>
      <c r="M89" s="111">
        <f t="shared" si="31"/>
        <v>0</v>
      </c>
      <c r="N89" s="115">
        <f t="shared" si="32"/>
        <v>0</v>
      </c>
      <c r="O89" s="43"/>
      <c r="P89" s="141"/>
      <c r="Q89" s="142"/>
      <c r="R89" s="142"/>
      <c r="S89" s="143"/>
      <c r="T89" s="144"/>
      <c r="U89" s="145"/>
      <c r="V89" s="146"/>
      <c r="W89" s="147"/>
      <c r="X89" s="142"/>
      <c r="Y89" s="142"/>
      <c r="Z89" s="148"/>
      <c r="AA89" s="149"/>
      <c r="AB89" s="145"/>
      <c r="AC89" s="146"/>
      <c r="AD89" s="147"/>
      <c r="AE89" s="142"/>
      <c r="AF89" s="142"/>
      <c r="AG89" s="148"/>
      <c r="AH89" s="149"/>
      <c r="AI89" s="145"/>
      <c r="AJ89" s="146"/>
      <c r="AK89" s="147"/>
      <c r="AL89" s="142"/>
      <c r="AM89" s="142"/>
      <c r="AN89" s="148"/>
      <c r="AO89" s="149"/>
      <c r="AP89" s="145"/>
      <c r="AQ89" s="146"/>
      <c r="AR89" s="147"/>
      <c r="AS89" s="142"/>
      <c r="AT89" s="142"/>
      <c r="AU89" s="148"/>
      <c r="AV89" s="149"/>
      <c r="AW89" s="145"/>
      <c r="AX89" s="146"/>
      <c r="AY89" s="147"/>
      <c r="AZ89" s="142"/>
      <c r="BA89" s="142"/>
      <c r="BB89" s="148"/>
      <c r="BC89" s="149"/>
      <c r="BD89" s="145"/>
      <c r="BE89" s="146"/>
      <c r="BF89" s="147"/>
      <c r="BG89" s="142"/>
      <c r="BH89" s="142"/>
      <c r="BI89" s="148"/>
      <c r="BJ89" s="149"/>
      <c r="BK89" s="145"/>
      <c r="BL89" s="146"/>
      <c r="BM89" s="66">
        <f t="shared" si="33"/>
        <v>0</v>
      </c>
      <c r="BN89" s="39">
        <f t="shared" si="34"/>
        <v>0</v>
      </c>
      <c r="BO89" s="39">
        <f t="shared" si="35"/>
        <v>0</v>
      </c>
      <c r="BP89" s="39">
        <f t="shared" si="36"/>
        <v>0</v>
      </c>
      <c r="BQ89" s="39">
        <f t="shared" si="37"/>
        <v>0</v>
      </c>
      <c r="BR89" s="138">
        <f t="shared" si="38"/>
        <v>0</v>
      </c>
      <c r="BS89" s="139">
        <f t="shared" si="39"/>
        <v>0</v>
      </c>
    </row>
    <row r="90" spans="1:71" s="140" customFormat="1" ht="6" customHeight="1" thickBot="1">
      <c r="A90" s="66">
        <v>21</v>
      </c>
      <c r="B90" s="151"/>
      <c r="C90" s="151"/>
      <c r="D90" s="142"/>
      <c r="E90" s="142"/>
      <c r="F90" s="142"/>
      <c r="G90" s="143"/>
      <c r="H90" s="116">
        <f t="shared" si="41"/>
        <v>0</v>
      </c>
      <c r="I90" s="112">
        <f t="shared" si="27"/>
        <v>0</v>
      </c>
      <c r="J90" s="112">
        <f t="shared" si="28"/>
        <v>0</v>
      </c>
      <c r="K90" s="112">
        <f t="shared" si="29"/>
        <v>0</v>
      </c>
      <c r="L90" s="113">
        <f t="shared" si="30"/>
        <v>0</v>
      </c>
      <c r="M90" s="111">
        <f t="shared" si="31"/>
        <v>0</v>
      </c>
      <c r="N90" s="115">
        <f t="shared" si="32"/>
        <v>0</v>
      </c>
      <c r="O90" s="43"/>
      <c r="P90" s="141"/>
      <c r="Q90" s="142"/>
      <c r="R90" s="142"/>
      <c r="S90" s="143"/>
      <c r="T90" s="144"/>
      <c r="U90" s="145"/>
      <c r="V90" s="146"/>
      <c r="W90" s="147"/>
      <c r="X90" s="142"/>
      <c r="Y90" s="142"/>
      <c r="Z90" s="148"/>
      <c r="AA90" s="149"/>
      <c r="AB90" s="145"/>
      <c r="AC90" s="146"/>
      <c r="AD90" s="147"/>
      <c r="AE90" s="142"/>
      <c r="AF90" s="142"/>
      <c r="AG90" s="148"/>
      <c r="AH90" s="149"/>
      <c r="AI90" s="145"/>
      <c r="AJ90" s="146"/>
      <c r="AK90" s="147"/>
      <c r="AL90" s="142"/>
      <c r="AM90" s="142"/>
      <c r="AN90" s="148"/>
      <c r="AO90" s="149"/>
      <c r="AP90" s="145"/>
      <c r="AQ90" s="146"/>
      <c r="AR90" s="147"/>
      <c r="AS90" s="142"/>
      <c r="AT90" s="142"/>
      <c r="AU90" s="148"/>
      <c r="AV90" s="149"/>
      <c r="AW90" s="145"/>
      <c r="AX90" s="146"/>
      <c r="AY90" s="147"/>
      <c r="AZ90" s="142"/>
      <c r="BA90" s="142"/>
      <c r="BB90" s="148"/>
      <c r="BC90" s="149"/>
      <c r="BD90" s="145"/>
      <c r="BE90" s="146"/>
      <c r="BF90" s="147"/>
      <c r="BG90" s="142"/>
      <c r="BH90" s="142"/>
      <c r="BI90" s="148"/>
      <c r="BJ90" s="149"/>
      <c r="BK90" s="145"/>
      <c r="BL90" s="146"/>
      <c r="BM90" s="66">
        <f t="shared" si="33"/>
        <v>0</v>
      </c>
      <c r="BN90" s="39">
        <f t="shared" si="34"/>
        <v>0</v>
      </c>
      <c r="BO90" s="39">
        <f t="shared" si="35"/>
        <v>0</v>
      </c>
      <c r="BP90" s="39">
        <f t="shared" si="36"/>
        <v>0</v>
      </c>
      <c r="BQ90" s="39">
        <f t="shared" si="37"/>
        <v>0</v>
      </c>
      <c r="BR90" s="138">
        <f t="shared" si="38"/>
        <v>0</v>
      </c>
      <c r="BS90" s="139">
        <f t="shared" si="39"/>
        <v>0</v>
      </c>
    </row>
    <row r="91" spans="1:71" s="140" customFormat="1" ht="6" customHeight="1" thickBot="1">
      <c r="A91" s="66">
        <v>22</v>
      </c>
      <c r="B91" s="151"/>
      <c r="C91" s="151"/>
      <c r="D91" s="142"/>
      <c r="E91" s="142"/>
      <c r="F91" s="142"/>
      <c r="G91" s="143"/>
      <c r="H91" s="116">
        <f t="shared" si="40"/>
        <v>0</v>
      </c>
      <c r="I91" s="112">
        <f t="shared" si="27"/>
        <v>0</v>
      </c>
      <c r="J91" s="112">
        <f t="shared" si="28"/>
        <v>0</v>
      </c>
      <c r="K91" s="112">
        <f t="shared" si="29"/>
        <v>0</v>
      </c>
      <c r="L91" s="113">
        <f t="shared" si="30"/>
        <v>0</v>
      </c>
      <c r="M91" s="111">
        <f t="shared" si="31"/>
        <v>0</v>
      </c>
      <c r="N91" s="115">
        <f t="shared" si="32"/>
        <v>0</v>
      </c>
      <c r="O91" s="43"/>
      <c r="P91" s="141"/>
      <c r="Q91" s="142"/>
      <c r="R91" s="142"/>
      <c r="S91" s="143"/>
      <c r="T91" s="144"/>
      <c r="U91" s="145"/>
      <c r="V91" s="146"/>
      <c r="W91" s="147"/>
      <c r="X91" s="142"/>
      <c r="Y91" s="142"/>
      <c r="Z91" s="148"/>
      <c r="AA91" s="149"/>
      <c r="AB91" s="145"/>
      <c r="AC91" s="146"/>
      <c r="AD91" s="147"/>
      <c r="AE91" s="142"/>
      <c r="AF91" s="142"/>
      <c r="AG91" s="148"/>
      <c r="AH91" s="149"/>
      <c r="AI91" s="145"/>
      <c r="AJ91" s="146"/>
      <c r="AK91" s="147"/>
      <c r="AL91" s="142"/>
      <c r="AM91" s="142"/>
      <c r="AN91" s="148"/>
      <c r="AO91" s="149"/>
      <c r="AP91" s="145"/>
      <c r="AQ91" s="146"/>
      <c r="AR91" s="147"/>
      <c r="AS91" s="142"/>
      <c r="AT91" s="142"/>
      <c r="AU91" s="148"/>
      <c r="AV91" s="149"/>
      <c r="AW91" s="145"/>
      <c r="AX91" s="146"/>
      <c r="AY91" s="147"/>
      <c r="AZ91" s="142"/>
      <c r="BA91" s="142"/>
      <c r="BB91" s="148"/>
      <c r="BC91" s="149"/>
      <c r="BD91" s="145"/>
      <c r="BE91" s="146"/>
      <c r="BF91" s="147"/>
      <c r="BG91" s="142"/>
      <c r="BH91" s="142"/>
      <c r="BI91" s="148"/>
      <c r="BJ91" s="149"/>
      <c r="BK91" s="145"/>
      <c r="BL91" s="146"/>
      <c r="BM91" s="66">
        <f t="shared" si="33"/>
        <v>0</v>
      </c>
      <c r="BN91" s="39">
        <f t="shared" si="34"/>
        <v>0</v>
      </c>
      <c r="BO91" s="39">
        <f t="shared" si="35"/>
        <v>0</v>
      </c>
      <c r="BP91" s="39">
        <f t="shared" si="36"/>
        <v>0</v>
      </c>
      <c r="BQ91" s="39">
        <f t="shared" si="37"/>
        <v>0</v>
      </c>
      <c r="BR91" s="138">
        <f t="shared" si="38"/>
        <v>0</v>
      </c>
      <c r="BS91" s="139">
        <f t="shared" si="39"/>
        <v>0</v>
      </c>
    </row>
    <row r="92" spans="1:71" s="140" customFormat="1" ht="6" customHeight="1" thickBot="1">
      <c r="A92" s="66">
        <v>23</v>
      </c>
      <c r="B92" s="151"/>
      <c r="C92" s="151"/>
      <c r="D92" s="142"/>
      <c r="E92" s="142"/>
      <c r="F92" s="142"/>
      <c r="G92" s="143"/>
      <c r="H92" s="116">
        <f t="shared" si="40"/>
        <v>0</v>
      </c>
      <c r="I92" s="112">
        <f t="shared" si="27"/>
        <v>0</v>
      </c>
      <c r="J92" s="112">
        <f t="shared" si="28"/>
        <v>0</v>
      </c>
      <c r="K92" s="112">
        <f t="shared" si="29"/>
        <v>0</v>
      </c>
      <c r="L92" s="113">
        <f t="shared" si="30"/>
        <v>0</v>
      </c>
      <c r="M92" s="111">
        <f t="shared" si="31"/>
        <v>0</v>
      </c>
      <c r="N92" s="115">
        <f t="shared" si="32"/>
        <v>0</v>
      </c>
      <c r="O92" s="43"/>
      <c r="P92" s="141"/>
      <c r="Q92" s="142"/>
      <c r="R92" s="142"/>
      <c r="S92" s="143"/>
      <c r="T92" s="144"/>
      <c r="U92" s="145"/>
      <c r="V92" s="146"/>
      <c r="W92" s="147"/>
      <c r="X92" s="142"/>
      <c r="Y92" s="142"/>
      <c r="Z92" s="148"/>
      <c r="AA92" s="149"/>
      <c r="AB92" s="145"/>
      <c r="AC92" s="146"/>
      <c r="AD92" s="147"/>
      <c r="AE92" s="142"/>
      <c r="AF92" s="142"/>
      <c r="AG92" s="148"/>
      <c r="AH92" s="149"/>
      <c r="AI92" s="145"/>
      <c r="AJ92" s="146"/>
      <c r="AK92" s="147"/>
      <c r="AL92" s="142"/>
      <c r="AM92" s="142"/>
      <c r="AN92" s="148"/>
      <c r="AO92" s="149"/>
      <c r="AP92" s="145"/>
      <c r="AQ92" s="146"/>
      <c r="AR92" s="147"/>
      <c r="AS92" s="142"/>
      <c r="AT92" s="142"/>
      <c r="AU92" s="148"/>
      <c r="AV92" s="149"/>
      <c r="AW92" s="145"/>
      <c r="AX92" s="146"/>
      <c r="AY92" s="147"/>
      <c r="AZ92" s="142"/>
      <c r="BA92" s="142"/>
      <c r="BB92" s="148"/>
      <c r="BC92" s="149"/>
      <c r="BD92" s="145"/>
      <c r="BE92" s="146"/>
      <c r="BF92" s="147"/>
      <c r="BG92" s="142"/>
      <c r="BH92" s="142"/>
      <c r="BI92" s="148"/>
      <c r="BJ92" s="149"/>
      <c r="BK92" s="145"/>
      <c r="BL92" s="146"/>
      <c r="BM92" s="66">
        <f t="shared" si="33"/>
        <v>0</v>
      </c>
      <c r="BN92" s="39">
        <f t="shared" si="34"/>
        <v>0</v>
      </c>
      <c r="BO92" s="39">
        <f t="shared" si="35"/>
        <v>0</v>
      </c>
      <c r="BP92" s="39">
        <f t="shared" si="36"/>
        <v>0</v>
      </c>
      <c r="BQ92" s="39">
        <f t="shared" si="37"/>
        <v>0</v>
      </c>
      <c r="BR92" s="138">
        <f t="shared" si="38"/>
        <v>0</v>
      </c>
      <c r="BS92" s="139">
        <f t="shared" si="39"/>
        <v>0</v>
      </c>
    </row>
    <row r="93" spans="1:71" s="140" customFormat="1" ht="6" customHeight="1" thickBot="1">
      <c r="A93" s="66">
        <v>24</v>
      </c>
      <c r="B93" s="151"/>
      <c r="C93" s="151"/>
      <c r="D93" s="142"/>
      <c r="E93" s="142"/>
      <c r="F93" s="142"/>
      <c r="G93" s="143"/>
      <c r="H93" s="116">
        <f t="shared" si="40"/>
        <v>0</v>
      </c>
      <c r="I93" s="112">
        <f t="shared" si="27"/>
        <v>0</v>
      </c>
      <c r="J93" s="112">
        <f t="shared" si="28"/>
        <v>0</v>
      </c>
      <c r="K93" s="112">
        <f t="shared" si="29"/>
        <v>0</v>
      </c>
      <c r="L93" s="113">
        <f t="shared" si="30"/>
        <v>0</v>
      </c>
      <c r="M93" s="111">
        <f t="shared" si="31"/>
        <v>0</v>
      </c>
      <c r="N93" s="115">
        <f t="shared" si="32"/>
        <v>0</v>
      </c>
      <c r="O93" s="43"/>
      <c r="P93" s="141"/>
      <c r="Q93" s="142"/>
      <c r="R93" s="142"/>
      <c r="S93" s="143"/>
      <c r="T93" s="144"/>
      <c r="U93" s="145"/>
      <c r="V93" s="146"/>
      <c r="W93" s="147"/>
      <c r="X93" s="142"/>
      <c r="Y93" s="142"/>
      <c r="Z93" s="148"/>
      <c r="AA93" s="149"/>
      <c r="AB93" s="145"/>
      <c r="AC93" s="146"/>
      <c r="AD93" s="147"/>
      <c r="AE93" s="142"/>
      <c r="AF93" s="142"/>
      <c r="AG93" s="148"/>
      <c r="AH93" s="149"/>
      <c r="AI93" s="145"/>
      <c r="AJ93" s="146"/>
      <c r="AK93" s="147"/>
      <c r="AL93" s="142"/>
      <c r="AM93" s="142"/>
      <c r="AN93" s="148"/>
      <c r="AO93" s="149"/>
      <c r="AP93" s="145"/>
      <c r="AQ93" s="146"/>
      <c r="AR93" s="147"/>
      <c r="AS93" s="142"/>
      <c r="AT93" s="142"/>
      <c r="AU93" s="148"/>
      <c r="AV93" s="149"/>
      <c r="AW93" s="145"/>
      <c r="AX93" s="146"/>
      <c r="AY93" s="147"/>
      <c r="AZ93" s="142"/>
      <c r="BA93" s="142"/>
      <c r="BB93" s="148"/>
      <c r="BC93" s="149"/>
      <c r="BD93" s="145"/>
      <c r="BE93" s="146"/>
      <c r="BF93" s="147"/>
      <c r="BG93" s="142"/>
      <c r="BH93" s="142"/>
      <c r="BI93" s="148"/>
      <c r="BJ93" s="149"/>
      <c r="BK93" s="145"/>
      <c r="BL93" s="146"/>
      <c r="BM93" s="66">
        <f t="shared" si="33"/>
        <v>0</v>
      </c>
      <c r="BN93" s="39">
        <f t="shared" si="34"/>
        <v>0</v>
      </c>
      <c r="BO93" s="39">
        <f t="shared" si="35"/>
        <v>0</v>
      </c>
      <c r="BP93" s="39">
        <f t="shared" si="36"/>
        <v>0</v>
      </c>
      <c r="BQ93" s="39">
        <f t="shared" si="37"/>
        <v>0</v>
      </c>
      <c r="BR93" s="138">
        <f t="shared" si="38"/>
        <v>0</v>
      </c>
      <c r="BS93" s="139">
        <f t="shared" si="39"/>
        <v>0</v>
      </c>
    </row>
    <row r="94" spans="1:71" s="140" customFormat="1" ht="6" customHeight="1" thickBot="1">
      <c r="A94" s="66">
        <v>25</v>
      </c>
      <c r="B94" s="151"/>
      <c r="C94" s="151"/>
      <c r="D94" s="142"/>
      <c r="E94" s="142"/>
      <c r="F94" s="142"/>
      <c r="G94" s="143"/>
      <c r="H94" s="116">
        <f t="shared" si="40"/>
        <v>0</v>
      </c>
      <c r="I94" s="112">
        <f t="shared" si="27"/>
        <v>0</v>
      </c>
      <c r="J94" s="112">
        <f t="shared" si="28"/>
        <v>0</v>
      </c>
      <c r="K94" s="112">
        <f t="shared" si="29"/>
        <v>0</v>
      </c>
      <c r="L94" s="113">
        <f t="shared" si="30"/>
        <v>0</v>
      </c>
      <c r="M94" s="111">
        <f t="shared" si="31"/>
        <v>0</v>
      </c>
      <c r="N94" s="115">
        <f t="shared" si="32"/>
        <v>0</v>
      </c>
      <c r="O94" s="43"/>
      <c r="P94" s="141"/>
      <c r="Q94" s="142"/>
      <c r="R94" s="142"/>
      <c r="S94" s="143"/>
      <c r="T94" s="144"/>
      <c r="U94" s="145"/>
      <c r="V94" s="146"/>
      <c r="W94" s="147"/>
      <c r="X94" s="142"/>
      <c r="Y94" s="142"/>
      <c r="Z94" s="148"/>
      <c r="AA94" s="149"/>
      <c r="AB94" s="145"/>
      <c r="AC94" s="146"/>
      <c r="AD94" s="147"/>
      <c r="AE94" s="142"/>
      <c r="AF94" s="142"/>
      <c r="AG94" s="148"/>
      <c r="AH94" s="149"/>
      <c r="AI94" s="145"/>
      <c r="AJ94" s="146"/>
      <c r="AK94" s="147"/>
      <c r="AL94" s="142"/>
      <c r="AM94" s="142"/>
      <c r="AN94" s="148"/>
      <c r="AO94" s="149"/>
      <c r="AP94" s="145"/>
      <c r="AQ94" s="146"/>
      <c r="AR94" s="147"/>
      <c r="AS94" s="142"/>
      <c r="AT94" s="142"/>
      <c r="AU94" s="148"/>
      <c r="AV94" s="149"/>
      <c r="AW94" s="145"/>
      <c r="AX94" s="146"/>
      <c r="AY94" s="147"/>
      <c r="AZ94" s="142"/>
      <c r="BA94" s="142"/>
      <c r="BB94" s="148"/>
      <c r="BC94" s="149"/>
      <c r="BD94" s="145"/>
      <c r="BE94" s="146"/>
      <c r="BF94" s="147"/>
      <c r="BG94" s="142"/>
      <c r="BH94" s="142"/>
      <c r="BI94" s="148"/>
      <c r="BJ94" s="149"/>
      <c r="BK94" s="145"/>
      <c r="BL94" s="146"/>
      <c r="BM94" s="66">
        <f t="shared" si="33"/>
        <v>0</v>
      </c>
      <c r="BN94" s="39">
        <f t="shared" si="34"/>
        <v>0</v>
      </c>
      <c r="BO94" s="39">
        <f t="shared" si="35"/>
        <v>0</v>
      </c>
      <c r="BP94" s="39">
        <f t="shared" si="36"/>
        <v>0</v>
      </c>
      <c r="BQ94" s="39">
        <f t="shared" si="37"/>
        <v>0</v>
      </c>
      <c r="BR94" s="138">
        <f t="shared" si="38"/>
        <v>0</v>
      </c>
      <c r="BS94" s="139">
        <f t="shared" si="39"/>
        <v>0</v>
      </c>
    </row>
    <row r="95" spans="1:71" s="140" customFormat="1" ht="6" customHeight="1" thickBot="1">
      <c r="A95" s="66">
        <v>26</v>
      </c>
      <c r="B95" s="151"/>
      <c r="C95" s="151"/>
      <c r="D95" s="142"/>
      <c r="E95" s="142"/>
      <c r="F95" s="142"/>
      <c r="G95" s="143"/>
      <c r="H95" s="116">
        <f t="shared" si="40"/>
        <v>0</v>
      </c>
      <c r="I95" s="112">
        <f t="shared" si="27"/>
        <v>0</v>
      </c>
      <c r="J95" s="112">
        <f t="shared" si="28"/>
        <v>0</v>
      </c>
      <c r="K95" s="112">
        <f t="shared" si="29"/>
        <v>0</v>
      </c>
      <c r="L95" s="113">
        <f t="shared" si="30"/>
        <v>0</v>
      </c>
      <c r="M95" s="111">
        <f t="shared" si="31"/>
        <v>0</v>
      </c>
      <c r="N95" s="115">
        <f t="shared" si="32"/>
        <v>0</v>
      </c>
      <c r="O95" s="43"/>
      <c r="P95" s="141"/>
      <c r="Q95" s="142"/>
      <c r="R95" s="142"/>
      <c r="S95" s="143"/>
      <c r="T95" s="144"/>
      <c r="U95" s="145"/>
      <c r="V95" s="146"/>
      <c r="W95" s="147"/>
      <c r="X95" s="142"/>
      <c r="Y95" s="142"/>
      <c r="Z95" s="148"/>
      <c r="AA95" s="149"/>
      <c r="AB95" s="145"/>
      <c r="AC95" s="146"/>
      <c r="AD95" s="147"/>
      <c r="AE95" s="142"/>
      <c r="AF95" s="142"/>
      <c r="AG95" s="148"/>
      <c r="AH95" s="149"/>
      <c r="AI95" s="145"/>
      <c r="AJ95" s="146"/>
      <c r="AK95" s="147"/>
      <c r="AL95" s="142"/>
      <c r="AM95" s="142"/>
      <c r="AN95" s="148"/>
      <c r="AO95" s="149"/>
      <c r="AP95" s="145"/>
      <c r="AQ95" s="146"/>
      <c r="AR95" s="147"/>
      <c r="AS95" s="142"/>
      <c r="AT95" s="142"/>
      <c r="AU95" s="148"/>
      <c r="AV95" s="149"/>
      <c r="AW95" s="145"/>
      <c r="AX95" s="146"/>
      <c r="AY95" s="147"/>
      <c r="AZ95" s="142"/>
      <c r="BA95" s="142"/>
      <c r="BB95" s="148"/>
      <c r="BC95" s="149"/>
      <c r="BD95" s="145"/>
      <c r="BE95" s="146"/>
      <c r="BF95" s="147"/>
      <c r="BG95" s="142"/>
      <c r="BH95" s="142"/>
      <c r="BI95" s="148"/>
      <c r="BJ95" s="149"/>
      <c r="BK95" s="145"/>
      <c r="BL95" s="146"/>
      <c r="BM95" s="66">
        <f t="shared" si="33"/>
        <v>0</v>
      </c>
      <c r="BN95" s="39">
        <f t="shared" si="34"/>
        <v>0</v>
      </c>
      <c r="BO95" s="39">
        <f t="shared" si="35"/>
        <v>0</v>
      </c>
      <c r="BP95" s="39">
        <f t="shared" si="36"/>
        <v>0</v>
      </c>
      <c r="BQ95" s="39">
        <f t="shared" si="37"/>
        <v>0</v>
      </c>
      <c r="BR95" s="138">
        <f t="shared" si="38"/>
        <v>0</v>
      </c>
      <c r="BS95" s="139">
        <f t="shared" si="39"/>
        <v>0</v>
      </c>
    </row>
    <row r="96" spans="1:71" s="140" customFormat="1" ht="6" customHeight="1" thickBot="1">
      <c r="A96" s="66">
        <v>27</v>
      </c>
      <c r="B96" s="151"/>
      <c r="C96" s="151"/>
      <c r="D96" s="142"/>
      <c r="E96" s="142"/>
      <c r="F96" s="142"/>
      <c r="G96" s="143"/>
      <c r="H96" s="116">
        <f t="shared" si="40"/>
        <v>0</v>
      </c>
      <c r="I96" s="112">
        <f t="shared" si="27"/>
        <v>0</v>
      </c>
      <c r="J96" s="112">
        <f t="shared" si="28"/>
        <v>0</v>
      </c>
      <c r="K96" s="112">
        <f t="shared" si="29"/>
        <v>0</v>
      </c>
      <c r="L96" s="113">
        <f t="shared" si="30"/>
        <v>0</v>
      </c>
      <c r="M96" s="111">
        <f t="shared" si="31"/>
        <v>0</v>
      </c>
      <c r="N96" s="115">
        <f t="shared" si="32"/>
        <v>0</v>
      </c>
      <c r="O96" s="43"/>
      <c r="P96" s="141"/>
      <c r="Q96" s="142"/>
      <c r="R96" s="142"/>
      <c r="S96" s="143"/>
      <c r="T96" s="144"/>
      <c r="U96" s="145"/>
      <c r="V96" s="146"/>
      <c r="W96" s="147"/>
      <c r="X96" s="142"/>
      <c r="Y96" s="142"/>
      <c r="Z96" s="148"/>
      <c r="AA96" s="149"/>
      <c r="AB96" s="145"/>
      <c r="AC96" s="146"/>
      <c r="AD96" s="147"/>
      <c r="AE96" s="142"/>
      <c r="AF96" s="142"/>
      <c r="AG96" s="148"/>
      <c r="AH96" s="149"/>
      <c r="AI96" s="145"/>
      <c r="AJ96" s="146"/>
      <c r="AK96" s="147"/>
      <c r="AL96" s="142"/>
      <c r="AM96" s="142"/>
      <c r="AN96" s="148"/>
      <c r="AO96" s="149"/>
      <c r="AP96" s="145"/>
      <c r="AQ96" s="146"/>
      <c r="AR96" s="147"/>
      <c r="AS96" s="142"/>
      <c r="AT96" s="142"/>
      <c r="AU96" s="148"/>
      <c r="AV96" s="149"/>
      <c r="AW96" s="145"/>
      <c r="AX96" s="146"/>
      <c r="AY96" s="147"/>
      <c r="AZ96" s="142"/>
      <c r="BA96" s="142"/>
      <c r="BB96" s="148"/>
      <c r="BC96" s="149"/>
      <c r="BD96" s="145"/>
      <c r="BE96" s="146"/>
      <c r="BF96" s="147"/>
      <c r="BG96" s="142"/>
      <c r="BH96" s="142"/>
      <c r="BI96" s="148"/>
      <c r="BJ96" s="149"/>
      <c r="BK96" s="145"/>
      <c r="BL96" s="146"/>
      <c r="BM96" s="66">
        <f t="shared" si="33"/>
        <v>0</v>
      </c>
      <c r="BN96" s="39">
        <f t="shared" si="34"/>
        <v>0</v>
      </c>
      <c r="BO96" s="39">
        <f t="shared" si="35"/>
        <v>0</v>
      </c>
      <c r="BP96" s="39">
        <f t="shared" si="36"/>
        <v>0</v>
      </c>
      <c r="BQ96" s="39">
        <f t="shared" si="37"/>
        <v>0</v>
      </c>
      <c r="BR96" s="138">
        <f t="shared" si="38"/>
        <v>0</v>
      </c>
      <c r="BS96" s="139">
        <f t="shared" si="39"/>
        <v>0</v>
      </c>
    </row>
    <row r="97" spans="1:71" s="140" customFormat="1" ht="6" customHeight="1" thickBot="1">
      <c r="A97" s="66">
        <v>28</v>
      </c>
      <c r="B97" s="151"/>
      <c r="C97" s="151"/>
      <c r="D97" s="142"/>
      <c r="E97" s="142"/>
      <c r="F97" s="142"/>
      <c r="G97" s="143"/>
      <c r="H97" s="116"/>
      <c r="I97" s="112"/>
      <c r="J97" s="112"/>
      <c r="K97" s="112"/>
      <c r="L97" s="113"/>
      <c r="M97" s="111"/>
      <c r="N97" s="115"/>
      <c r="O97" s="43"/>
      <c r="P97" s="141"/>
      <c r="Q97" s="142"/>
      <c r="R97" s="142"/>
      <c r="S97" s="143"/>
      <c r="T97" s="144"/>
      <c r="U97" s="145"/>
      <c r="V97" s="146"/>
      <c r="W97" s="147"/>
      <c r="X97" s="142"/>
      <c r="Y97" s="142"/>
      <c r="Z97" s="148"/>
      <c r="AA97" s="149"/>
      <c r="AB97" s="145"/>
      <c r="AC97" s="146"/>
      <c r="AD97" s="147"/>
      <c r="AE97" s="142"/>
      <c r="AF97" s="142"/>
      <c r="AG97" s="148"/>
      <c r="AH97" s="149"/>
      <c r="AI97" s="145"/>
      <c r="AJ97" s="146"/>
      <c r="AK97" s="147"/>
      <c r="AL97" s="142"/>
      <c r="AM97" s="142"/>
      <c r="AN97" s="148"/>
      <c r="AO97" s="149"/>
      <c r="AP97" s="145"/>
      <c r="AQ97" s="146"/>
      <c r="AR97" s="147"/>
      <c r="AS97" s="142"/>
      <c r="AT97" s="142"/>
      <c r="AU97" s="148"/>
      <c r="AV97" s="149"/>
      <c r="AW97" s="145"/>
      <c r="AX97" s="146"/>
      <c r="AY97" s="147"/>
      <c r="AZ97" s="142"/>
      <c r="BA97" s="142"/>
      <c r="BB97" s="148"/>
      <c r="BC97" s="149"/>
      <c r="BD97" s="145"/>
      <c r="BE97" s="146"/>
      <c r="BF97" s="147"/>
      <c r="BG97" s="142"/>
      <c r="BH97" s="142"/>
      <c r="BI97" s="148"/>
      <c r="BJ97" s="149"/>
      <c r="BK97" s="145"/>
      <c r="BL97" s="146"/>
      <c r="BM97" s="66"/>
      <c r="BN97" s="39"/>
      <c r="BO97" s="39"/>
      <c r="BP97" s="39"/>
      <c r="BQ97" s="39"/>
      <c r="BR97" s="138">
        <f t="shared" si="38"/>
        <v>0</v>
      </c>
      <c r="BS97" s="139">
        <f t="shared" si="39"/>
        <v>0</v>
      </c>
    </row>
    <row r="98" spans="1:71" s="140" customFormat="1" ht="6" customHeight="1" thickBot="1">
      <c r="A98" s="66">
        <v>29</v>
      </c>
      <c r="B98" s="151"/>
      <c r="C98" s="151"/>
      <c r="D98" s="142"/>
      <c r="E98" s="142"/>
      <c r="F98" s="142"/>
      <c r="G98" s="143"/>
      <c r="H98" s="116"/>
      <c r="I98" s="112"/>
      <c r="J98" s="112"/>
      <c r="K98" s="112"/>
      <c r="L98" s="113"/>
      <c r="M98" s="111"/>
      <c r="N98" s="115"/>
      <c r="O98" s="43"/>
      <c r="P98" s="141"/>
      <c r="Q98" s="142"/>
      <c r="R98" s="142"/>
      <c r="S98" s="143"/>
      <c r="T98" s="144"/>
      <c r="U98" s="145"/>
      <c r="V98" s="146"/>
      <c r="W98" s="147"/>
      <c r="X98" s="142"/>
      <c r="Y98" s="142"/>
      <c r="Z98" s="148"/>
      <c r="AA98" s="149"/>
      <c r="AB98" s="145"/>
      <c r="AC98" s="146"/>
      <c r="AD98" s="147"/>
      <c r="AE98" s="142"/>
      <c r="AF98" s="142"/>
      <c r="AG98" s="148"/>
      <c r="AH98" s="149"/>
      <c r="AI98" s="145"/>
      <c r="AJ98" s="146"/>
      <c r="AK98" s="147"/>
      <c r="AL98" s="142"/>
      <c r="AM98" s="142"/>
      <c r="AN98" s="148"/>
      <c r="AO98" s="149"/>
      <c r="AP98" s="145"/>
      <c r="AQ98" s="146"/>
      <c r="AR98" s="147"/>
      <c r="AS98" s="142"/>
      <c r="AT98" s="142"/>
      <c r="AU98" s="148"/>
      <c r="AV98" s="149"/>
      <c r="AW98" s="145"/>
      <c r="AX98" s="146"/>
      <c r="AY98" s="147"/>
      <c r="AZ98" s="142"/>
      <c r="BA98" s="142"/>
      <c r="BB98" s="148"/>
      <c r="BC98" s="149"/>
      <c r="BD98" s="145"/>
      <c r="BE98" s="146"/>
      <c r="BF98" s="147"/>
      <c r="BG98" s="142"/>
      <c r="BH98" s="142"/>
      <c r="BI98" s="148"/>
      <c r="BJ98" s="149"/>
      <c r="BK98" s="145"/>
      <c r="BL98" s="146"/>
      <c r="BM98" s="66"/>
      <c r="BN98" s="39"/>
      <c r="BO98" s="39"/>
      <c r="BP98" s="39"/>
      <c r="BQ98" s="39"/>
      <c r="BR98" s="138">
        <f t="shared" si="38"/>
        <v>0</v>
      </c>
      <c r="BS98" s="139">
        <f t="shared" si="39"/>
        <v>0</v>
      </c>
    </row>
    <row r="99" spans="1:71" s="140" customFormat="1" ht="6" customHeight="1" thickBot="1">
      <c r="A99" s="66">
        <v>30</v>
      </c>
      <c r="B99" s="151"/>
      <c r="C99" s="151"/>
      <c r="D99" s="142"/>
      <c r="E99" s="142"/>
      <c r="F99" s="142"/>
      <c r="G99" s="143"/>
      <c r="H99" s="116"/>
      <c r="I99" s="112"/>
      <c r="J99" s="112"/>
      <c r="K99" s="112"/>
      <c r="L99" s="113"/>
      <c r="M99" s="111"/>
      <c r="N99" s="115"/>
      <c r="O99" s="43"/>
      <c r="P99" s="141"/>
      <c r="Q99" s="142"/>
      <c r="R99" s="142"/>
      <c r="S99" s="143"/>
      <c r="T99" s="144"/>
      <c r="U99" s="145"/>
      <c r="V99" s="146"/>
      <c r="W99" s="147"/>
      <c r="X99" s="142"/>
      <c r="Y99" s="142"/>
      <c r="Z99" s="148"/>
      <c r="AA99" s="149"/>
      <c r="AB99" s="145"/>
      <c r="AC99" s="146"/>
      <c r="AD99" s="147"/>
      <c r="AE99" s="142"/>
      <c r="AF99" s="142"/>
      <c r="AG99" s="148"/>
      <c r="AH99" s="149"/>
      <c r="AI99" s="145"/>
      <c r="AJ99" s="146"/>
      <c r="AK99" s="147"/>
      <c r="AL99" s="142"/>
      <c r="AM99" s="142"/>
      <c r="AN99" s="148"/>
      <c r="AO99" s="149"/>
      <c r="AP99" s="145"/>
      <c r="AQ99" s="146"/>
      <c r="AR99" s="147"/>
      <c r="AS99" s="142"/>
      <c r="AT99" s="142"/>
      <c r="AU99" s="148"/>
      <c r="AV99" s="149"/>
      <c r="AW99" s="145"/>
      <c r="AX99" s="146"/>
      <c r="AY99" s="147"/>
      <c r="AZ99" s="142"/>
      <c r="BA99" s="142"/>
      <c r="BB99" s="148"/>
      <c r="BC99" s="149"/>
      <c r="BD99" s="145"/>
      <c r="BE99" s="146"/>
      <c r="BF99" s="147"/>
      <c r="BG99" s="142"/>
      <c r="BH99" s="142"/>
      <c r="BI99" s="148"/>
      <c r="BJ99" s="149"/>
      <c r="BK99" s="145"/>
      <c r="BL99" s="146"/>
      <c r="BM99" s="66"/>
      <c r="BN99" s="39"/>
      <c r="BO99" s="39"/>
      <c r="BP99" s="39"/>
      <c r="BQ99" s="39"/>
      <c r="BR99" s="138">
        <f t="shared" si="38"/>
        <v>0</v>
      </c>
      <c r="BS99" s="139">
        <f t="shared" si="39"/>
        <v>0</v>
      </c>
    </row>
    <row r="100" spans="1:71" s="140" customFormat="1" ht="6" customHeight="1" thickBot="1">
      <c r="A100" s="66">
        <v>31</v>
      </c>
      <c r="B100" s="151"/>
      <c r="C100" s="151"/>
      <c r="D100" s="142"/>
      <c r="E100" s="142"/>
      <c r="F100" s="142"/>
      <c r="G100" s="143"/>
      <c r="H100" s="116"/>
      <c r="I100" s="112"/>
      <c r="J100" s="112"/>
      <c r="K100" s="112"/>
      <c r="L100" s="113"/>
      <c r="M100" s="111"/>
      <c r="N100" s="115"/>
      <c r="O100" s="43"/>
      <c r="P100" s="141"/>
      <c r="Q100" s="142"/>
      <c r="R100" s="142"/>
      <c r="S100" s="143"/>
      <c r="T100" s="144"/>
      <c r="U100" s="145"/>
      <c r="V100" s="146"/>
      <c r="W100" s="147"/>
      <c r="X100" s="142"/>
      <c r="Y100" s="142"/>
      <c r="Z100" s="148"/>
      <c r="AA100" s="149"/>
      <c r="AB100" s="145"/>
      <c r="AC100" s="146"/>
      <c r="AD100" s="147"/>
      <c r="AE100" s="142"/>
      <c r="AF100" s="142"/>
      <c r="AG100" s="148"/>
      <c r="AH100" s="149"/>
      <c r="AI100" s="145"/>
      <c r="AJ100" s="146"/>
      <c r="AK100" s="147"/>
      <c r="AL100" s="142"/>
      <c r="AM100" s="142"/>
      <c r="AN100" s="148"/>
      <c r="AO100" s="149"/>
      <c r="AP100" s="145"/>
      <c r="AQ100" s="146"/>
      <c r="AR100" s="147"/>
      <c r="AS100" s="142"/>
      <c r="AT100" s="142"/>
      <c r="AU100" s="148"/>
      <c r="AV100" s="149"/>
      <c r="AW100" s="145"/>
      <c r="AX100" s="146"/>
      <c r="AY100" s="147"/>
      <c r="AZ100" s="142"/>
      <c r="BA100" s="142"/>
      <c r="BB100" s="148"/>
      <c r="BC100" s="149"/>
      <c r="BD100" s="145"/>
      <c r="BE100" s="146"/>
      <c r="BF100" s="147"/>
      <c r="BG100" s="142"/>
      <c r="BH100" s="142"/>
      <c r="BI100" s="148"/>
      <c r="BJ100" s="149"/>
      <c r="BK100" s="145"/>
      <c r="BL100" s="146"/>
      <c r="BM100" s="66"/>
      <c r="BN100" s="39"/>
      <c r="BO100" s="39"/>
      <c r="BP100" s="39"/>
      <c r="BQ100" s="39"/>
      <c r="BR100" s="138">
        <f t="shared" si="38"/>
        <v>0</v>
      </c>
      <c r="BS100" s="139">
        <f t="shared" si="39"/>
        <v>0</v>
      </c>
    </row>
    <row r="101" spans="1:71" s="140" customFormat="1" ht="6" customHeight="1" thickBot="1">
      <c r="A101" s="66">
        <v>32</v>
      </c>
      <c r="B101" s="151"/>
      <c r="C101" s="151"/>
      <c r="D101" s="142"/>
      <c r="E101" s="142"/>
      <c r="F101" s="142"/>
      <c r="G101" s="143"/>
      <c r="H101" s="116"/>
      <c r="I101" s="112"/>
      <c r="J101" s="112"/>
      <c r="K101" s="112"/>
      <c r="L101" s="113"/>
      <c r="M101" s="111"/>
      <c r="N101" s="115"/>
      <c r="O101" s="43"/>
      <c r="P101" s="141"/>
      <c r="Q101" s="142"/>
      <c r="R101" s="142"/>
      <c r="S101" s="143"/>
      <c r="T101" s="144"/>
      <c r="U101" s="145"/>
      <c r="V101" s="146"/>
      <c r="W101" s="147"/>
      <c r="X101" s="142"/>
      <c r="Y101" s="142"/>
      <c r="Z101" s="148"/>
      <c r="AA101" s="149"/>
      <c r="AB101" s="145"/>
      <c r="AC101" s="146"/>
      <c r="AD101" s="147"/>
      <c r="AE101" s="142"/>
      <c r="AF101" s="142"/>
      <c r="AG101" s="148"/>
      <c r="AH101" s="149"/>
      <c r="AI101" s="145"/>
      <c r="AJ101" s="146"/>
      <c r="AK101" s="147"/>
      <c r="AL101" s="142"/>
      <c r="AM101" s="142"/>
      <c r="AN101" s="148"/>
      <c r="AO101" s="149"/>
      <c r="AP101" s="145"/>
      <c r="AQ101" s="146"/>
      <c r="AR101" s="147"/>
      <c r="AS101" s="142"/>
      <c r="AT101" s="142"/>
      <c r="AU101" s="148"/>
      <c r="AV101" s="149"/>
      <c r="AW101" s="145"/>
      <c r="AX101" s="146"/>
      <c r="AY101" s="147"/>
      <c r="AZ101" s="142"/>
      <c r="BA101" s="142"/>
      <c r="BB101" s="148"/>
      <c r="BC101" s="149"/>
      <c r="BD101" s="145"/>
      <c r="BE101" s="146"/>
      <c r="BF101" s="147"/>
      <c r="BG101" s="142"/>
      <c r="BH101" s="142"/>
      <c r="BI101" s="148"/>
      <c r="BJ101" s="149"/>
      <c r="BK101" s="145"/>
      <c r="BL101" s="146"/>
      <c r="BM101" s="66"/>
      <c r="BN101" s="39"/>
      <c r="BO101" s="39"/>
      <c r="BP101" s="39"/>
      <c r="BQ101" s="39"/>
      <c r="BR101" s="138">
        <f t="shared" si="38"/>
        <v>0</v>
      </c>
      <c r="BS101" s="139">
        <f t="shared" si="39"/>
        <v>0</v>
      </c>
    </row>
    <row r="102" spans="1:71" s="140" customFormat="1" ht="6" customHeight="1" thickBot="1">
      <c r="A102" s="66">
        <v>33</v>
      </c>
      <c r="B102" s="151"/>
      <c r="C102" s="151"/>
      <c r="D102" s="142"/>
      <c r="E102" s="142"/>
      <c r="F102" s="142"/>
      <c r="G102" s="143"/>
      <c r="H102" s="116">
        <f t="shared" si="40"/>
        <v>0</v>
      </c>
      <c r="I102" s="112">
        <f t="shared" si="27"/>
        <v>0</v>
      </c>
      <c r="J102" s="112">
        <f t="shared" si="28"/>
        <v>0</v>
      </c>
      <c r="K102" s="112">
        <f t="shared" si="29"/>
        <v>0</v>
      </c>
      <c r="L102" s="113">
        <f t="shared" si="30"/>
        <v>0</v>
      </c>
      <c r="M102" s="111">
        <f t="shared" si="31"/>
        <v>0</v>
      </c>
      <c r="N102" s="115">
        <f t="shared" si="32"/>
        <v>0</v>
      </c>
      <c r="O102" s="43"/>
      <c r="P102" s="141"/>
      <c r="Q102" s="142"/>
      <c r="R102" s="142"/>
      <c r="S102" s="143"/>
      <c r="T102" s="144"/>
      <c r="U102" s="145"/>
      <c r="V102" s="146"/>
      <c r="W102" s="147"/>
      <c r="X102" s="142"/>
      <c r="Y102" s="142"/>
      <c r="Z102" s="148"/>
      <c r="AA102" s="149"/>
      <c r="AB102" s="145"/>
      <c r="AC102" s="146"/>
      <c r="AD102" s="147"/>
      <c r="AE102" s="142"/>
      <c r="AF102" s="142"/>
      <c r="AG102" s="148"/>
      <c r="AH102" s="149"/>
      <c r="AI102" s="145"/>
      <c r="AJ102" s="146"/>
      <c r="AK102" s="147"/>
      <c r="AL102" s="142"/>
      <c r="AM102" s="142"/>
      <c r="AN102" s="148"/>
      <c r="AO102" s="149"/>
      <c r="AP102" s="145"/>
      <c r="AQ102" s="146"/>
      <c r="AR102" s="147"/>
      <c r="AS102" s="142"/>
      <c r="AT102" s="142"/>
      <c r="AU102" s="148"/>
      <c r="AV102" s="149"/>
      <c r="AW102" s="145"/>
      <c r="AX102" s="146"/>
      <c r="AY102" s="147"/>
      <c r="AZ102" s="142"/>
      <c r="BA102" s="142"/>
      <c r="BB102" s="148"/>
      <c r="BC102" s="149"/>
      <c r="BD102" s="145"/>
      <c r="BE102" s="146"/>
      <c r="BF102" s="147"/>
      <c r="BG102" s="142"/>
      <c r="BH102" s="142"/>
      <c r="BI102" s="148"/>
      <c r="BJ102" s="149"/>
      <c r="BK102" s="145"/>
      <c r="BL102" s="146"/>
      <c r="BM102" s="66">
        <f t="shared" si="33"/>
        <v>0</v>
      </c>
      <c r="BN102" s="39">
        <f t="shared" si="34"/>
        <v>0</v>
      </c>
      <c r="BO102" s="39">
        <f t="shared" si="35"/>
        <v>0</v>
      </c>
      <c r="BP102" s="39">
        <f t="shared" si="36"/>
        <v>0</v>
      </c>
      <c r="BQ102" s="39">
        <f t="shared" si="37"/>
        <v>0</v>
      </c>
      <c r="BR102" s="138">
        <f t="shared" si="38"/>
        <v>0</v>
      </c>
      <c r="BS102" s="139">
        <f t="shared" si="39"/>
        <v>0</v>
      </c>
    </row>
    <row r="103" spans="1:71" s="140" customFormat="1" ht="6" customHeight="1" thickBot="1">
      <c r="A103" s="66">
        <v>34</v>
      </c>
      <c r="B103" s="151"/>
      <c r="C103" s="151"/>
      <c r="D103" s="142"/>
      <c r="E103" s="142"/>
      <c r="F103" s="142"/>
      <c r="G103" s="143"/>
      <c r="H103" s="116">
        <f t="shared" si="40"/>
        <v>0</v>
      </c>
      <c r="I103" s="112">
        <f t="shared" si="27"/>
        <v>0</v>
      </c>
      <c r="J103" s="112">
        <f t="shared" si="28"/>
        <v>0</v>
      </c>
      <c r="K103" s="112">
        <f t="shared" si="29"/>
        <v>0</v>
      </c>
      <c r="L103" s="113">
        <f t="shared" si="30"/>
        <v>0</v>
      </c>
      <c r="M103" s="111">
        <f t="shared" si="31"/>
        <v>0</v>
      </c>
      <c r="N103" s="115">
        <f t="shared" si="32"/>
        <v>0</v>
      </c>
      <c r="O103" s="43"/>
      <c r="P103" s="141"/>
      <c r="Q103" s="142"/>
      <c r="R103" s="142"/>
      <c r="S103" s="143"/>
      <c r="T103" s="144"/>
      <c r="U103" s="145"/>
      <c r="V103" s="146"/>
      <c r="W103" s="147"/>
      <c r="X103" s="142"/>
      <c r="Y103" s="142"/>
      <c r="Z103" s="148"/>
      <c r="AA103" s="149"/>
      <c r="AB103" s="145"/>
      <c r="AC103" s="146"/>
      <c r="AD103" s="147"/>
      <c r="AE103" s="142"/>
      <c r="AF103" s="142"/>
      <c r="AG103" s="148"/>
      <c r="AH103" s="149"/>
      <c r="AI103" s="145"/>
      <c r="AJ103" s="146"/>
      <c r="AK103" s="147"/>
      <c r="AL103" s="142"/>
      <c r="AM103" s="142"/>
      <c r="AN103" s="148"/>
      <c r="AO103" s="149"/>
      <c r="AP103" s="145"/>
      <c r="AQ103" s="146"/>
      <c r="AR103" s="147"/>
      <c r="AS103" s="142"/>
      <c r="AT103" s="142"/>
      <c r="AU103" s="148"/>
      <c r="AV103" s="149"/>
      <c r="AW103" s="145"/>
      <c r="AX103" s="146"/>
      <c r="AY103" s="147"/>
      <c r="AZ103" s="142"/>
      <c r="BA103" s="142"/>
      <c r="BB103" s="148"/>
      <c r="BC103" s="149"/>
      <c r="BD103" s="145"/>
      <c r="BE103" s="146"/>
      <c r="BF103" s="147"/>
      <c r="BG103" s="142"/>
      <c r="BH103" s="142"/>
      <c r="BI103" s="148"/>
      <c r="BJ103" s="149"/>
      <c r="BK103" s="145"/>
      <c r="BL103" s="146"/>
      <c r="BM103" s="66">
        <f t="shared" si="33"/>
        <v>0</v>
      </c>
      <c r="BN103" s="39">
        <f t="shared" si="34"/>
        <v>0</v>
      </c>
      <c r="BO103" s="39">
        <f t="shared" si="35"/>
        <v>0</v>
      </c>
      <c r="BP103" s="39">
        <f t="shared" si="36"/>
        <v>0</v>
      </c>
      <c r="BQ103" s="39">
        <f t="shared" si="37"/>
        <v>0</v>
      </c>
      <c r="BR103" s="138">
        <f t="shared" si="38"/>
        <v>0</v>
      </c>
      <c r="BS103" s="139">
        <f t="shared" si="39"/>
        <v>0</v>
      </c>
    </row>
    <row r="104" spans="1:71" s="140" customFormat="1" ht="24" customHeight="1" thickBot="1">
      <c r="A104" s="66">
        <v>35</v>
      </c>
      <c r="B104" s="244" t="s">
        <v>147</v>
      </c>
      <c r="C104" s="41" t="s">
        <v>148</v>
      </c>
      <c r="D104" s="142"/>
      <c r="E104" s="142"/>
      <c r="F104" s="142"/>
      <c r="G104" s="143" t="s">
        <v>1</v>
      </c>
      <c r="H104" s="116">
        <f t="shared" si="40"/>
        <v>240</v>
      </c>
      <c r="I104" s="112">
        <f t="shared" si="27"/>
        <v>0</v>
      </c>
      <c r="J104" s="112">
        <f t="shared" si="28"/>
        <v>0</v>
      </c>
      <c r="K104" s="112">
        <f t="shared" si="29"/>
        <v>0</v>
      </c>
      <c r="L104" s="113">
        <f t="shared" si="30"/>
        <v>240</v>
      </c>
      <c r="M104" s="111">
        <f t="shared" si="31"/>
        <v>0</v>
      </c>
      <c r="N104" s="115">
        <f t="shared" si="32"/>
        <v>8</v>
      </c>
      <c r="O104" s="117">
        <v>8</v>
      </c>
      <c r="P104" s="200"/>
      <c r="Q104" s="201"/>
      <c r="R104" s="201"/>
      <c r="S104" s="202"/>
      <c r="T104" s="203"/>
      <c r="U104" s="204"/>
      <c r="V104" s="205"/>
      <c r="W104" s="206"/>
      <c r="X104" s="207"/>
      <c r="Y104" s="207"/>
      <c r="Z104" s="208"/>
      <c r="AA104" s="209"/>
      <c r="AB104" s="204"/>
      <c r="AC104" s="205"/>
      <c r="AD104" s="210"/>
      <c r="AE104" s="211"/>
      <c r="AF104" s="211"/>
      <c r="AG104" s="212">
        <v>120</v>
      </c>
      <c r="AH104" s="213"/>
      <c r="AI104" s="214">
        <v>4</v>
      </c>
      <c r="AJ104" s="215" t="s">
        <v>2</v>
      </c>
      <c r="AK104" s="210"/>
      <c r="AL104" s="211"/>
      <c r="AM104" s="211"/>
      <c r="AN104" s="212">
        <v>120</v>
      </c>
      <c r="AO104" s="213"/>
      <c r="AP104" s="118">
        <v>4</v>
      </c>
      <c r="AQ104" s="119" t="s">
        <v>2</v>
      </c>
      <c r="AR104" s="147"/>
      <c r="AS104" s="142"/>
      <c r="AT104" s="142"/>
      <c r="AU104" s="148"/>
      <c r="AV104" s="149"/>
      <c r="AW104" s="145"/>
      <c r="AX104" s="146"/>
      <c r="AY104" s="147"/>
      <c r="AZ104" s="142"/>
      <c r="BA104" s="142"/>
      <c r="BB104" s="148"/>
      <c r="BC104" s="149"/>
      <c r="BD104" s="145"/>
      <c r="BE104" s="146"/>
      <c r="BF104" s="147"/>
      <c r="BG104" s="142"/>
      <c r="BH104" s="142"/>
      <c r="BI104" s="148"/>
      <c r="BJ104" s="149"/>
      <c r="BK104" s="145"/>
      <c r="BL104" s="146"/>
      <c r="BM104" s="153">
        <f t="shared" si="33"/>
        <v>0</v>
      </c>
      <c r="BN104" s="39">
        <f t="shared" si="34"/>
        <v>8</v>
      </c>
      <c r="BO104" s="39">
        <f t="shared" si="35"/>
        <v>240</v>
      </c>
      <c r="BP104" s="85">
        <f t="shared" si="36"/>
        <v>0</v>
      </c>
      <c r="BQ104" s="85">
        <f t="shared" si="37"/>
        <v>0</v>
      </c>
      <c r="BR104" s="138">
        <f t="shared" si="38"/>
        <v>8</v>
      </c>
      <c r="BS104" s="139">
        <f t="shared" si="39"/>
        <v>0</v>
      </c>
    </row>
    <row r="105" spans="1:71" s="140" customFormat="1" ht="17.25" customHeight="1">
      <c r="A105" s="319" t="s">
        <v>149</v>
      </c>
      <c r="B105" s="320"/>
      <c r="C105" s="320"/>
      <c r="D105" s="320"/>
      <c r="E105" s="320"/>
      <c r="F105" s="320"/>
      <c r="G105" s="321"/>
      <c r="H105" s="265">
        <f t="shared" ref="H105:U105" si="42">SUM(H70:H104)</f>
        <v>720</v>
      </c>
      <c r="I105" s="136">
        <f t="shared" si="42"/>
        <v>90</v>
      </c>
      <c r="J105" s="137">
        <f t="shared" si="42"/>
        <v>390</v>
      </c>
      <c r="K105" s="137">
        <f t="shared" si="42"/>
        <v>0</v>
      </c>
      <c r="L105" s="285">
        <f t="shared" si="42"/>
        <v>240</v>
      </c>
      <c r="M105" s="265">
        <f>SUM(M70:M104)</f>
        <v>450</v>
      </c>
      <c r="N105" s="310">
        <f t="shared" si="42"/>
        <v>40</v>
      </c>
      <c r="O105" s="296">
        <f t="shared" si="42"/>
        <v>27</v>
      </c>
      <c r="P105" s="216">
        <f t="shared" si="42"/>
        <v>0</v>
      </c>
      <c r="Q105" s="217">
        <f t="shared" si="42"/>
        <v>0</v>
      </c>
      <c r="R105" s="217">
        <f t="shared" si="42"/>
        <v>0</v>
      </c>
      <c r="S105" s="283">
        <f t="shared" si="42"/>
        <v>0</v>
      </c>
      <c r="T105" s="281">
        <f>SUM(T70:T104)</f>
        <v>0</v>
      </c>
      <c r="U105" s="273">
        <f t="shared" si="42"/>
        <v>0</v>
      </c>
      <c r="V105" s="277">
        <f>COUNTIF(V70:V104,"E")</f>
        <v>0</v>
      </c>
      <c r="W105" s="216">
        <f t="shared" ref="W105:AB105" si="43">SUM(W70:W104)</f>
        <v>0</v>
      </c>
      <c r="X105" s="217">
        <f t="shared" si="43"/>
        <v>0</v>
      </c>
      <c r="Y105" s="217">
        <f t="shared" si="43"/>
        <v>0</v>
      </c>
      <c r="Z105" s="283">
        <f t="shared" si="43"/>
        <v>0</v>
      </c>
      <c r="AA105" s="281">
        <f t="shared" si="43"/>
        <v>0</v>
      </c>
      <c r="AB105" s="273">
        <f t="shared" si="43"/>
        <v>0</v>
      </c>
      <c r="AC105" s="277">
        <f>COUNTIF(AC70:AC104,"E")</f>
        <v>0</v>
      </c>
      <c r="AD105" s="216">
        <f t="shared" ref="AD105:AI105" si="44">SUM(AD70:AD104)</f>
        <v>60</v>
      </c>
      <c r="AE105" s="217">
        <f t="shared" si="44"/>
        <v>180</v>
      </c>
      <c r="AF105" s="217">
        <f t="shared" si="44"/>
        <v>0</v>
      </c>
      <c r="AG105" s="283">
        <f t="shared" si="44"/>
        <v>120</v>
      </c>
      <c r="AH105" s="281">
        <f t="shared" si="44"/>
        <v>230</v>
      </c>
      <c r="AI105" s="273">
        <f t="shared" si="44"/>
        <v>20</v>
      </c>
      <c r="AJ105" s="277">
        <f>COUNTIF(AJ70:AJ104,"E")</f>
        <v>3</v>
      </c>
      <c r="AK105" s="216">
        <f t="shared" ref="AK105:AP105" si="45">SUM(AK70:AK104)</f>
        <v>30</v>
      </c>
      <c r="AL105" s="217">
        <f t="shared" si="45"/>
        <v>210</v>
      </c>
      <c r="AM105" s="217">
        <f t="shared" si="45"/>
        <v>0</v>
      </c>
      <c r="AN105" s="283">
        <f t="shared" si="45"/>
        <v>120</v>
      </c>
      <c r="AO105" s="281">
        <f t="shared" si="45"/>
        <v>220</v>
      </c>
      <c r="AP105" s="261">
        <f t="shared" si="45"/>
        <v>20</v>
      </c>
      <c r="AQ105" s="263">
        <f>COUNTIF(AQ70:AQ104,"E")</f>
        <v>1</v>
      </c>
      <c r="AR105" s="136">
        <f t="shared" ref="AR105:AW105" si="46">SUM(AR70:AR104)</f>
        <v>0</v>
      </c>
      <c r="AS105" s="137">
        <f t="shared" si="46"/>
        <v>0</v>
      </c>
      <c r="AT105" s="137">
        <f t="shared" si="46"/>
        <v>0</v>
      </c>
      <c r="AU105" s="267">
        <f t="shared" si="46"/>
        <v>0</v>
      </c>
      <c r="AV105" s="265">
        <f t="shared" si="46"/>
        <v>0</v>
      </c>
      <c r="AW105" s="261">
        <f t="shared" si="46"/>
        <v>0</v>
      </c>
      <c r="AX105" s="263">
        <f>COUNTIF(AX70:AX104,"E")</f>
        <v>0</v>
      </c>
      <c r="AY105" s="136">
        <f t="shared" ref="AY105:BD105" si="47">SUM(AY70:AY104)</f>
        <v>0</v>
      </c>
      <c r="AZ105" s="137">
        <f t="shared" si="47"/>
        <v>0</v>
      </c>
      <c r="BA105" s="137">
        <f t="shared" si="47"/>
        <v>0</v>
      </c>
      <c r="BB105" s="267">
        <f t="shared" si="47"/>
        <v>0</v>
      </c>
      <c r="BC105" s="265">
        <f t="shared" si="47"/>
        <v>0</v>
      </c>
      <c r="BD105" s="261">
        <f t="shared" si="47"/>
        <v>0</v>
      </c>
      <c r="BE105" s="263">
        <f>COUNTIF(BE70:BE104,"E")</f>
        <v>0</v>
      </c>
      <c r="BF105" s="136">
        <f t="shared" ref="BF105:BK105" si="48">SUM(BF70:BF104)</f>
        <v>0</v>
      </c>
      <c r="BG105" s="137">
        <f t="shared" si="48"/>
        <v>0</v>
      </c>
      <c r="BH105" s="137">
        <f t="shared" si="48"/>
        <v>0</v>
      </c>
      <c r="BI105" s="285">
        <f t="shared" si="48"/>
        <v>0</v>
      </c>
      <c r="BJ105" s="301">
        <f t="shared" si="48"/>
        <v>0</v>
      </c>
      <c r="BK105" s="261">
        <f t="shared" si="48"/>
        <v>0</v>
      </c>
      <c r="BL105" s="263">
        <f>COUNTIF(BL70:BL104,"E")</f>
        <v>0</v>
      </c>
      <c r="BM105" s="259">
        <f t="shared" ref="BM105:BS105" si="49">SUM(BM70:BM104)</f>
        <v>32</v>
      </c>
      <c r="BN105" s="257">
        <f t="shared" si="49"/>
        <v>27</v>
      </c>
      <c r="BO105" s="257">
        <f t="shared" si="49"/>
        <v>585</v>
      </c>
      <c r="BP105" s="257">
        <f t="shared" si="49"/>
        <v>32</v>
      </c>
      <c r="BQ105" s="285">
        <f t="shared" si="49"/>
        <v>0</v>
      </c>
      <c r="BR105" s="285">
        <f t="shared" si="49"/>
        <v>24.572727272727274</v>
      </c>
      <c r="BS105" s="285">
        <f t="shared" si="49"/>
        <v>15.427272727272728</v>
      </c>
    </row>
    <row r="106" spans="1:71" s="140" customFormat="1" ht="17.25" customHeight="1" thickBot="1">
      <c r="A106" s="322"/>
      <c r="B106" s="323"/>
      <c r="C106" s="323"/>
      <c r="D106" s="323"/>
      <c r="E106" s="323"/>
      <c r="F106" s="323"/>
      <c r="G106" s="324"/>
      <c r="H106" s="266"/>
      <c r="I106" s="249">
        <f>I105+J105+K105</f>
        <v>480</v>
      </c>
      <c r="J106" s="250"/>
      <c r="K106" s="251"/>
      <c r="L106" s="286"/>
      <c r="M106" s="266"/>
      <c r="N106" s="311"/>
      <c r="O106" s="297"/>
      <c r="P106" s="279">
        <f>SUM(P105:R105)</f>
        <v>0</v>
      </c>
      <c r="Q106" s="280"/>
      <c r="R106" s="280"/>
      <c r="S106" s="284"/>
      <c r="T106" s="282"/>
      <c r="U106" s="274"/>
      <c r="V106" s="278"/>
      <c r="W106" s="279">
        <f>SUM(W105:Y105)</f>
        <v>0</v>
      </c>
      <c r="X106" s="280"/>
      <c r="Y106" s="280"/>
      <c r="Z106" s="284"/>
      <c r="AA106" s="282"/>
      <c r="AB106" s="274"/>
      <c r="AC106" s="278"/>
      <c r="AD106" s="279">
        <f>SUM(AD105:AF105)</f>
        <v>240</v>
      </c>
      <c r="AE106" s="280"/>
      <c r="AF106" s="280"/>
      <c r="AG106" s="284"/>
      <c r="AH106" s="282"/>
      <c r="AI106" s="274"/>
      <c r="AJ106" s="278"/>
      <c r="AK106" s="279">
        <f>SUM(AK105:AM105)</f>
        <v>240</v>
      </c>
      <c r="AL106" s="280"/>
      <c r="AM106" s="280"/>
      <c r="AN106" s="284"/>
      <c r="AO106" s="282"/>
      <c r="AP106" s="262"/>
      <c r="AQ106" s="264"/>
      <c r="AR106" s="249">
        <f>SUM(AR105:AT105)</f>
        <v>0</v>
      </c>
      <c r="AS106" s="250"/>
      <c r="AT106" s="251"/>
      <c r="AU106" s="268"/>
      <c r="AV106" s="266"/>
      <c r="AW106" s="262"/>
      <c r="AX106" s="264"/>
      <c r="AY106" s="249">
        <f>SUM(AY105:BA105)</f>
        <v>0</v>
      </c>
      <c r="AZ106" s="250"/>
      <c r="BA106" s="251"/>
      <c r="BB106" s="268"/>
      <c r="BC106" s="266"/>
      <c r="BD106" s="262"/>
      <c r="BE106" s="264"/>
      <c r="BF106" s="260">
        <f>SUM(BF105:BH105)</f>
        <v>0</v>
      </c>
      <c r="BG106" s="258"/>
      <c r="BH106" s="258"/>
      <c r="BI106" s="286"/>
      <c r="BJ106" s="302"/>
      <c r="BK106" s="262"/>
      <c r="BL106" s="264"/>
      <c r="BM106" s="260"/>
      <c r="BN106" s="258"/>
      <c r="BO106" s="258"/>
      <c r="BP106" s="258"/>
      <c r="BQ106" s="286"/>
      <c r="BR106" s="286"/>
      <c r="BS106" s="286"/>
    </row>
    <row r="107" spans="1:71" s="140" customFormat="1" ht="15" thickBot="1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8"/>
      <c r="AL107" s="218"/>
      <c r="AM107" s="218"/>
      <c r="AN107" s="218"/>
      <c r="AO107" s="218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  <c r="BI107" s="154"/>
      <c r="BJ107" s="154"/>
      <c r="BK107" s="154"/>
      <c r="BL107" s="154"/>
      <c r="BM107" s="154"/>
      <c r="BN107" s="154"/>
      <c r="BO107" s="154"/>
      <c r="BP107" s="154"/>
    </row>
    <row r="108" spans="1:71" s="140" customFormat="1" ht="17.25" customHeight="1" thickBot="1">
      <c r="A108" s="319" t="s">
        <v>150</v>
      </c>
      <c r="B108" s="320"/>
      <c r="C108" s="320"/>
      <c r="D108" s="320"/>
      <c r="E108" s="320"/>
      <c r="F108" s="320"/>
      <c r="G108" s="321"/>
      <c r="H108" s="265">
        <f>H105+H$62</f>
        <v>1815</v>
      </c>
      <c r="I108" s="155">
        <f>I$62+I105</f>
        <v>300</v>
      </c>
      <c r="J108" s="137">
        <f>J105+J$62</f>
        <v>795</v>
      </c>
      <c r="K108" s="137">
        <f>K105+K$62</f>
        <v>240</v>
      </c>
      <c r="L108" s="285">
        <f>L105+L$62</f>
        <v>480</v>
      </c>
      <c r="M108" s="265">
        <f>M105+M62</f>
        <v>1660</v>
      </c>
      <c r="N108" s="271">
        <f t="shared" ref="N108:V108" si="50">N105+N$62</f>
        <v>120</v>
      </c>
      <c r="O108" s="265">
        <f t="shared" si="50"/>
        <v>65</v>
      </c>
      <c r="P108" s="219">
        <f t="shared" si="50"/>
        <v>120</v>
      </c>
      <c r="Q108" s="220">
        <f t="shared" si="50"/>
        <v>195</v>
      </c>
      <c r="R108" s="221">
        <f t="shared" si="50"/>
        <v>75</v>
      </c>
      <c r="S108" s="269">
        <f t="shared" si="50"/>
        <v>120</v>
      </c>
      <c r="T108" s="271">
        <f t="shared" si="50"/>
        <v>345</v>
      </c>
      <c r="U108" s="273">
        <f t="shared" si="50"/>
        <v>30</v>
      </c>
      <c r="V108" s="277">
        <f t="shared" si="50"/>
        <v>3</v>
      </c>
      <c r="W108" s="219">
        <f t="shared" ref="W108:BL108" si="51">W105+W$62</f>
        <v>75</v>
      </c>
      <c r="X108" s="220">
        <f t="shared" si="51"/>
        <v>135</v>
      </c>
      <c r="Y108" s="221">
        <f t="shared" si="51"/>
        <v>105</v>
      </c>
      <c r="Z108" s="269">
        <f t="shared" si="51"/>
        <v>120</v>
      </c>
      <c r="AA108" s="271">
        <f t="shared" si="51"/>
        <v>420</v>
      </c>
      <c r="AB108" s="273">
        <f t="shared" si="51"/>
        <v>30</v>
      </c>
      <c r="AC108" s="277">
        <f t="shared" si="51"/>
        <v>3</v>
      </c>
      <c r="AD108" s="219">
        <f t="shared" si="51"/>
        <v>60</v>
      </c>
      <c r="AE108" s="220">
        <f t="shared" si="51"/>
        <v>225</v>
      </c>
      <c r="AF108" s="221">
        <f t="shared" si="51"/>
        <v>30</v>
      </c>
      <c r="AG108" s="269">
        <f t="shared" si="51"/>
        <v>120</v>
      </c>
      <c r="AH108" s="271">
        <f t="shared" si="51"/>
        <v>455</v>
      </c>
      <c r="AI108" s="273">
        <f t="shared" si="51"/>
        <v>30</v>
      </c>
      <c r="AJ108" s="277">
        <f t="shared" si="51"/>
        <v>3</v>
      </c>
      <c r="AK108" s="219">
        <f t="shared" si="51"/>
        <v>45</v>
      </c>
      <c r="AL108" s="220">
        <f t="shared" si="51"/>
        <v>240</v>
      </c>
      <c r="AM108" s="221">
        <f t="shared" si="51"/>
        <v>30</v>
      </c>
      <c r="AN108" s="269">
        <f t="shared" si="51"/>
        <v>120</v>
      </c>
      <c r="AO108" s="271">
        <f t="shared" si="51"/>
        <v>440</v>
      </c>
      <c r="AP108" s="261">
        <f t="shared" si="51"/>
        <v>30</v>
      </c>
      <c r="AQ108" s="263">
        <f t="shared" si="51"/>
        <v>1</v>
      </c>
      <c r="AR108" s="156">
        <f t="shared" si="51"/>
        <v>0</v>
      </c>
      <c r="AS108" s="157">
        <f t="shared" si="51"/>
        <v>0</v>
      </c>
      <c r="AT108" s="158">
        <f t="shared" si="51"/>
        <v>0</v>
      </c>
      <c r="AU108" s="267">
        <f t="shared" si="51"/>
        <v>0</v>
      </c>
      <c r="AV108" s="265">
        <f t="shared" si="51"/>
        <v>0</v>
      </c>
      <c r="AW108" s="261">
        <f t="shared" si="51"/>
        <v>0</v>
      </c>
      <c r="AX108" s="263">
        <f t="shared" si="51"/>
        <v>0</v>
      </c>
      <c r="AY108" s="156">
        <f t="shared" si="51"/>
        <v>0</v>
      </c>
      <c r="AZ108" s="157">
        <f t="shared" si="51"/>
        <v>0</v>
      </c>
      <c r="BA108" s="158">
        <f t="shared" si="51"/>
        <v>0</v>
      </c>
      <c r="BB108" s="267">
        <f t="shared" si="51"/>
        <v>0</v>
      </c>
      <c r="BC108" s="265">
        <f t="shared" si="51"/>
        <v>0</v>
      </c>
      <c r="BD108" s="261">
        <f t="shared" si="51"/>
        <v>0</v>
      </c>
      <c r="BE108" s="263">
        <f t="shared" si="51"/>
        <v>0</v>
      </c>
      <c r="BF108" s="156">
        <f t="shared" si="51"/>
        <v>0</v>
      </c>
      <c r="BG108" s="157">
        <f t="shared" si="51"/>
        <v>0</v>
      </c>
      <c r="BH108" s="158">
        <f t="shared" si="51"/>
        <v>0</v>
      </c>
      <c r="BI108" s="267">
        <f t="shared" si="51"/>
        <v>0</v>
      </c>
      <c r="BJ108" s="265">
        <f t="shared" si="51"/>
        <v>0</v>
      </c>
      <c r="BK108" s="261">
        <f t="shared" si="51"/>
        <v>0</v>
      </c>
      <c r="BL108" s="263">
        <f t="shared" si="51"/>
        <v>0</v>
      </c>
      <c r="BM108" s="259">
        <f>BM105+BM$62</f>
        <v>84</v>
      </c>
      <c r="BN108" s="257">
        <f>BN105+BN$62</f>
        <v>65</v>
      </c>
      <c r="BO108" s="257">
        <f>BO105+BO$62</f>
        <v>1185</v>
      </c>
      <c r="BP108" s="257">
        <f>BP105+BP$62</f>
        <v>37</v>
      </c>
      <c r="BQ108" s="257">
        <f>BQ105+BQ$62</f>
        <v>7</v>
      </c>
      <c r="BR108" s="248">
        <f>BR105+BR62</f>
        <v>62.909090909090907</v>
      </c>
      <c r="BS108" s="298">
        <f>BS105+BS62</f>
        <v>57.090909090909093</v>
      </c>
    </row>
    <row r="109" spans="1:71" s="140" customFormat="1" ht="17.25" customHeight="1" thickBot="1">
      <c r="A109" s="322"/>
      <c r="B109" s="323"/>
      <c r="C109" s="323"/>
      <c r="D109" s="323"/>
      <c r="E109" s="323"/>
      <c r="F109" s="323"/>
      <c r="G109" s="324"/>
      <c r="H109" s="266"/>
      <c r="I109" s="249">
        <f>I106+I63</f>
        <v>1335</v>
      </c>
      <c r="J109" s="250"/>
      <c r="K109" s="251"/>
      <c r="L109" s="286"/>
      <c r="M109" s="266"/>
      <c r="N109" s="272"/>
      <c r="O109" s="266"/>
      <c r="P109" s="252">
        <f>P106+P$63</f>
        <v>390</v>
      </c>
      <c r="Q109" s="253"/>
      <c r="R109" s="253"/>
      <c r="S109" s="270"/>
      <c r="T109" s="272"/>
      <c r="U109" s="274"/>
      <c r="V109" s="278"/>
      <c r="W109" s="252">
        <f>W106+W$63</f>
        <v>315</v>
      </c>
      <c r="X109" s="253"/>
      <c r="Y109" s="253"/>
      <c r="Z109" s="270"/>
      <c r="AA109" s="272"/>
      <c r="AB109" s="274"/>
      <c r="AC109" s="278"/>
      <c r="AD109" s="252">
        <f>AD106+AD$63</f>
        <v>315</v>
      </c>
      <c r="AE109" s="253"/>
      <c r="AF109" s="253"/>
      <c r="AG109" s="270"/>
      <c r="AH109" s="272"/>
      <c r="AI109" s="274"/>
      <c r="AJ109" s="278"/>
      <c r="AK109" s="252">
        <f>AK106+AK$63</f>
        <v>315</v>
      </c>
      <c r="AL109" s="253"/>
      <c r="AM109" s="253"/>
      <c r="AN109" s="270"/>
      <c r="AO109" s="272"/>
      <c r="AP109" s="262"/>
      <c r="AQ109" s="264"/>
      <c r="AR109" s="254">
        <f>AR106+AR$63</f>
        <v>0</v>
      </c>
      <c r="AS109" s="255"/>
      <c r="AT109" s="256"/>
      <c r="AU109" s="268"/>
      <c r="AV109" s="266"/>
      <c r="AW109" s="262"/>
      <c r="AX109" s="264"/>
      <c r="AY109" s="254">
        <f>AY106+AY$63</f>
        <v>0</v>
      </c>
      <c r="AZ109" s="255"/>
      <c r="BA109" s="256"/>
      <c r="BB109" s="268"/>
      <c r="BC109" s="266"/>
      <c r="BD109" s="262"/>
      <c r="BE109" s="264"/>
      <c r="BF109" s="254">
        <f>BF106+BF$63</f>
        <v>0</v>
      </c>
      <c r="BG109" s="255"/>
      <c r="BH109" s="255"/>
      <c r="BI109" s="268"/>
      <c r="BJ109" s="266"/>
      <c r="BK109" s="262"/>
      <c r="BL109" s="264"/>
      <c r="BM109" s="260"/>
      <c r="BN109" s="258"/>
      <c r="BO109" s="258"/>
      <c r="BP109" s="258"/>
      <c r="BQ109" s="258"/>
      <c r="BR109" s="248"/>
      <c r="BS109" s="298"/>
    </row>
    <row r="110" spans="1:71" ht="13.5" thickBot="1"/>
    <row r="111" spans="1:71">
      <c r="Y111" s="17"/>
      <c r="Z111" s="17"/>
      <c r="AA111" s="17"/>
      <c r="AB111" s="19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1"/>
      <c r="AQ111" s="17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1"/>
      <c r="BE111" s="17"/>
      <c r="BF111" s="20"/>
      <c r="BG111" s="20"/>
      <c r="BH111" s="20"/>
      <c r="BI111" s="20"/>
      <c r="BJ111" s="20"/>
      <c r="BK111" s="21"/>
    </row>
    <row r="112" spans="1:71">
      <c r="Y112" s="17"/>
      <c r="Z112" s="17"/>
      <c r="AA112" s="17"/>
      <c r="AB112" s="22"/>
      <c r="AC112" s="247" t="s">
        <v>151</v>
      </c>
      <c r="AD112" s="247"/>
      <c r="AE112" s="247"/>
      <c r="AF112" s="247"/>
      <c r="AG112" s="247"/>
      <c r="AH112" s="247"/>
      <c r="AI112" s="247"/>
      <c r="AJ112" s="247"/>
      <c r="AK112" s="247"/>
      <c r="AL112" s="247"/>
      <c r="AM112" s="247"/>
      <c r="AN112" s="247"/>
      <c r="AO112" s="247"/>
      <c r="AP112" s="23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23"/>
      <c r="BE112" s="17"/>
      <c r="BF112" s="17"/>
      <c r="BG112" s="17"/>
      <c r="BH112" s="17"/>
      <c r="BI112" s="17"/>
      <c r="BJ112" s="17"/>
      <c r="BK112" s="23"/>
    </row>
    <row r="113" spans="1:71">
      <c r="Y113" s="17"/>
      <c r="Z113" s="17"/>
      <c r="AA113" s="17"/>
      <c r="AB113" s="22"/>
      <c r="AC113" s="247"/>
      <c r="AD113" s="247"/>
      <c r="AE113" s="247"/>
      <c r="AF113" s="247"/>
      <c r="AG113" s="247"/>
      <c r="AH113" s="247"/>
      <c r="AI113" s="247"/>
      <c r="AJ113" s="247"/>
      <c r="AK113" s="247"/>
      <c r="AL113" s="247"/>
      <c r="AM113" s="247"/>
      <c r="AN113" s="247"/>
      <c r="AO113" s="247"/>
      <c r="AP113" s="23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23"/>
      <c r="BE113" s="17"/>
      <c r="BF113" s="17"/>
      <c r="BG113" s="17"/>
      <c r="BH113" s="17"/>
      <c r="BI113" s="17"/>
      <c r="BJ113" s="17"/>
      <c r="BK113" s="23"/>
    </row>
    <row r="114" spans="1:71" s="105" customFormat="1" ht="18" customHeight="1">
      <c r="A114" s="110"/>
      <c r="B114" s="106" t="s">
        <v>152</v>
      </c>
      <c r="K114" s="106" t="s">
        <v>153</v>
      </c>
      <c r="Y114" s="107"/>
      <c r="Z114" s="107"/>
      <c r="AA114" s="107"/>
      <c r="AB114" s="92"/>
      <c r="AC114" s="247"/>
      <c r="AD114" s="247"/>
      <c r="AE114" s="247"/>
      <c r="AF114" s="247"/>
      <c r="AG114" s="247"/>
      <c r="AH114" s="247"/>
      <c r="AI114" s="247"/>
      <c r="AJ114" s="247"/>
      <c r="AK114" s="247"/>
      <c r="AL114" s="247"/>
      <c r="AM114" s="247"/>
      <c r="AN114" s="247"/>
      <c r="AO114" s="247"/>
      <c r="AP114" s="93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8"/>
      <c r="BE114" s="107"/>
      <c r="BF114" s="107"/>
      <c r="BG114" s="107"/>
      <c r="BH114" s="107"/>
      <c r="BI114" s="107"/>
      <c r="BJ114" s="107"/>
      <c r="BK114" s="108"/>
    </row>
    <row r="115" spans="1:71" s="105" customFormat="1" ht="18" customHeight="1">
      <c r="A115" s="110"/>
      <c r="B115" s="290" t="s">
        <v>154</v>
      </c>
      <c r="C115" s="291"/>
      <c r="D115" s="291"/>
      <c r="E115" s="291"/>
      <c r="F115" s="291"/>
      <c r="G115" s="292"/>
      <c r="H115" s="109" t="str">
        <f>IF(BM108&gt;=5, "TAK", "NIE")</f>
        <v>TAK</v>
      </c>
      <c r="K115" s="293" t="s">
        <v>155</v>
      </c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5"/>
      <c r="X115" s="160">
        <f>BQ108</f>
        <v>7</v>
      </c>
      <c r="Y115" s="107"/>
      <c r="Z115" s="107"/>
      <c r="AA115" s="107"/>
      <c r="AB115" s="92"/>
      <c r="AC115" s="247"/>
      <c r="AD115" s="247"/>
      <c r="AE115" s="247"/>
      <c r="AF115" s="247"/>
      <c r="AG115" s="247"/>
      <c r="AH115" s="247"/>
      <c r="AI115" s="247"/>
      <c r="AJ115" s="247"/>
      <c r="AK115" s="247"/>
      <c r="AL115" s="247"/>
      <c r="AM115" s="247"/>
      <c r="AN115" s="247"/>
      <c r="AO115" s="247"/>
      <c r="AP115" s="93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8"/>
      <c r="BE115" s="107"/>
      <c r="BF115" s="107"/>
      <c r="BG115" s="107"/>
      <c r="BH115" s="107"/>
      <c r="BI115" s="107"/>
      <c r="BJ115" s="107"/>
      <c r="BK115" s="108"/>
    </row>
    <row r="116" spans="1:71" s="105" customFormat="1" ht="18" customHeight="1">
      <c r="A116" s="110"/>
      <c r="B116" s="290" t="s">
        <v>156</v>
      </c>
      <c r="C116" s="291"/>
      <c r="D116" s="291"/>
      <c r="E116" s="291"/>
      <c r="F116" s="291"/>
      <c r="G116" s="292"/>
      <c r="H116" s="109" t="str">
        <f>IF(30*$C$8*30/100+1&gt;BP108, "NIE", "TAK")</f>
        <v>TAK</v>
      </c>
      <c r="K116" s="293" t="s">
        <v>157</v>
      </c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5"/>
      <c r="X116" s="160">
        <f>BM108</f>
        <v>84</v>
      </c>
      <c r="Y116" s="107"/>
      <c r="Z116" s="107"/>
      <c r="AA116" s="107"/>
      <c r="AB116" s="92"/>
      <c r="AC116" s="247"/>
      <c r="AD116" s="247"/>
      <c r="AE116" s="247"/>
      <c r="AF116" s="247"/>
      <c r="AG116" s="247"/>
      <c r="AH116" s="247"/>
      <c r="AI116" s="247"/>
      <c r="AJ116" s="247"/>
      <c r="AK116" s="247"/>
      <c r="AL116" s="247"/>
      <c r="AM116" s="247"/>
      <c r="AN116" s="247"/>
      <c r="AO116" s="247"/>
      <c r="AP116" s="93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8"/>
      <c r="BE116" s="107"/>
      <c r="BF116" s="107"/>
      <c r="BG116" s="107"/>
      <c r="BH116" s="107"/>
      <c r="BI116" s="107"/>
      <c r="BJ116" s="107"/>
      <c r="BK116" s="108"/>
    </row>
    <row r="117" spans="1:71" s="105" customFormat="1" ht="18" customHeight="1">
      <c r="A117" s="110"/>
      <c r="B117" s="290" t="s">
        <v>158</v>
      </c>
      <c r="C117" s="291"/>
      <c r="D117" s="291"/>
      <c r="E117" s="291"/>
      <c r="F117" s="291"/>
      <c r="G117" s="292"/>
      <c r="H117" s="109" t="str">
        <f>IF(N108*50/100+1&gt;BN108, "NIE", "TAK")</f>
        <v>TAK</v>
      </c>
      <c r="K117" s="290" t="s">
        <v>159</v>
      </c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2"/>
      <c r="X117" s="161">
        <f>BN108</f>
        <v>65</v>
      </c>
      <c r="Y117" s="107"/>
      <c r="Z117" s="107"/>
      <c r="AA117" s="107"/>
      <c r="AB117" s="92"/>
      <c r="AC117" s="159"/>
      <c r="AD117" s="159"/>
      <c r="AE117" s="159"/>
      <c r="AF117" s="159"/>
      <c r="AG117" s="159"/>
      <c r="AH117" s="159"/>
      <c r="AI117" s="159"/>
      <c r="AJ117" s="159"/>
      <c r="AK117" s="159"/>
      <c r="AL117" s="159"/>
      <c r="AM117" s="159"/>
      <c r="AN117" s="159"/>
      <c r="AO117" s="159"/>
      <c r="AP117" s="95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8"/>
      <c r="BE117" s="107"/>
      <c r="BF117" s="107"/>
      <c r="BG117" s="107"/>
      <c r="BH117" s="107"/>
      <c r="BI117" s="107"/>
      <c r="BJ117" s="107"/>
      <c r="BK117" s="108"/>
    </row>
    <row r="118" spans="1:71" s="105" customFormat="1" ht="18" customHeight="1">
      <c r="A118" s="110"/>
      <c r="B118" s="293" t="s">
        <v>160</v>
      </c>
      <c r="C118" s="294"/>
      <c r="D118" s="294"/>
      <c r="E118" s="294"/>
      <c r="F118" s="294"/>
      <c r="G118" s="295"/>
      <c r="H118" s="109" t="str">
        <f>IF(BQ108&lt;4, "NIE", "TAK")</f>
        <v>TAK</v>
      </c>
      <c r="K118" s="290" t="s">
        <v>161</v>
      </c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2"/>
      <c r="X118" s="162">
        <f>BR108</f>
        <v>62.909090909090907</v>
      </c>
      <c r="Y118" s="107"/>
      <c r="Z118" s="107"/>
      <c r="AA118" s="107"/>
      <c r="AB118" s="92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5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8"/>
      <c r="BE118" s="107"/>
      <c r="BF118" s="107"/>
      <c r="BG118" s="107"/>
      <c r="BH118" s="107"/>
      <c r="BI118" s="107"/>
      <c r="BJ118" s="107"/>
      <c r="BK118" s="108"/>
    </row>
    <row r="119" spans="1:71" s="105" customFormat="1" ht="18" customHeight="1">
      <c r="A119" s="110"/>
      <c r="B119" s="293" t="s">
        <v>162</v>
      </c>
      <c r="C119" s="294"/>
      <c r="D119" s="294"/>
      <c r="E119" s="294"/>
      <c r="F119" s="294"/>
      <c r="G119" s="295"/>
      <c r="H119" s="109" t="str">
        <f>IF(L108&lt;480,"NIE",IF((N104+N61)&lt;16,"NIE","TAK"))</f>
        <v>TAK</v>
      </c>
      <c r="K119" s="290" t="s">
        <v>163</v>
      </c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2"/>
      <c r="X119" s="162">
        <f>BS108</f>
        <v>57.090909090909093</v>
      </c>
      <c r="Y119" s="107"/>
      <c r="Z119" s="107"/>
      <c r="AA119" s="107"/>
      <c r="AB119" s="92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95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8"/>
      <c r="BE119" s="107"/>
      <c r="BF119" s="107"/>
      <c r="BG119" s="107"/>
      <c r="BH119" s="107"/>
      <c r="BI119" s="107"/>
      <c r="BJ119" s="107"/>
      <c r="BK119" s="108"/>
    </row>
    <row r="120" spans="1:71" s="105" customFormat="1" ht="18" customHeight="1">
      <c r="A120" s="110"/>
      <c r="B120" s="293" t="s">
        <v>164</v>
      </c>
      <c r="C120" s="294"/>
      <c r="D120" s="294"/>
      <c r="E120" s="294"/>
      <c r="F120" s="294"/>
      <c r="G120" s="295"/>
      <c r="H120" s="109" t="str">
        <f>IF(L$108&lt;450,"NIE",IF((N$60+N$104)&lt;18,"NIE","TAK"))</f>
        <v>TAK</v>
      </c>
      <c r="K120" s="293" t="s">
        <v>165</v>
      </c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5"/>
      <c r="X120" s="161">
        <f>IF(H108&gt;0,((H108+M108-H$58-M$58-H$13-M$13-H$14-M$14)/(N108-N$58)),0)</f>
        <v>28</v>
      </c>
      <c r="Y120" s="107"/>
      <c r="Z120" s="107"/>
      <c r="AA120" s="107"/>
      <c r="AB120" s="92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95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8"/>
      <c r="BE120" s="107"/>
      <c r="BF120" s="107"/>
      <c r="BG120" s="107"/>
      <c r="BH120" s="107"/>
      <c r="BI120" s="107"/>
      <c r="BJ120" s="107"/>
      <c r="BK120" s="108"/>
    </row>
    <row r="121" spans="1:71">
      <c r="Y121" s="17"/>
      <c r="Z121" s="17"/>
      <c r="AA121" s="17"/>
      <c r="AB121" s="22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23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23"/>
      <c r="BE121" s="17"/>
      <c r="BF121" s="17"/>
      <c r="BG121" s="17"/>
      <c r="BH121" s="17"/>
      <c r="BI121" s="17"/>
      <c r="BJ121" s="17"/>
      <c r="BK121" s="23"/>
    </row>
    <row r="122" spans="1:71">
      <c r="Y122" s="17"/>
      <c r="Z122" s="17"/>
      <c r="AA122" s="17"/>
      <c r="AB122" s="22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23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23"/>
      <c r="BE122" s="17"/>
      <c r="BF122" s="17"/>
      <c r="BG122" s="17"/>
      <c r="BH122" s="17"/>
      <c r="BI122" s="17"/>
      <c r="BJ122" s="17"/>
      <c r="BK122" s="23"/>
    </row>
    <row r="123" spans="1:71" ht="13.5" thickBot="1">
      <c r="Y123" s="17"/>
      <c r="Z123" s="17"/>
      <c r="AA123" s="17"/>
      <c r="AB123" s="24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6"/>
      <c r="AQ123" s="17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6"/>
      <c r="BE123" s="17"/>
      <c r="BF123" s="25"/>
      <c r="BG123" s="25"/>
      <c r="BH123" s="25"/>
      <c r="BI123" s="25"/>
      <c r="BJ123" s="25"/>
      <c r="BK123" s="26"/>
    </row>
    <row r="125" spans="1:71" ht="13.5" thickBot="1"/>
    <row r="126" spans="1:71" ht="13.5" customHeight="1" thickBot="1">
      <c r="H126" s="303" t="s">
        <v>15</v>
      </c>
      <c r="I126" s="304"/>
      <c r="J126" s="304"/>
      <c r="K126" s="304"/>
      <c r="L126" s="305"/>
      <c r="M126" s="306" t="s">
        <v>16</v>
      </c>
      <c r="N126" s="312" t="s">
        <v>17</v>
      </c>
      <c r="O126" s="312" t="s">
        <v>18</v>
      </c>
      <c r="P126" s="326" t="s">
        <v>19</v>
      </c>
      <c r="Q126" s="327"/>
      <c r="R126" s="327"/>
      <c r="S126" s="327"/>
      <c r="T126" s="327"/>
      <c r="U126" s="288"/>
      <c r="V126" s="289"/>
      <c r="W126" s="287" t="s">
        <v>20</v>
      </c>
      <c r="X126" s="288"/>
      <c r="Y126" s="288"/>
      <c r="Z126" s="288"/>
      <c r="AA126" s="288"/>
      <c r="AB126" s="288"/>
      <c r="AC126" s="289"/>
      <c r="AD126" s="287" t="s">
        <v>21</v>
      </c>
      <c r="AE126" s="288"/>
      <c r="AF126" s="288"/>
      <c r="AG126" s="288"/>
      <c r="AH126" s="288"/>
      <c r="AI126" s="288"/>
      <c r="AJ126" s="289"/>
      <c r="AK126" s="287" t="s">
        <v>22</v>
      </c>
      <c r="AL126" s="288"/>
      <c r="AM126" s="288"/>
      <c r="AN126" s="288"/>
      <c r="AO126" s="288"/>
      <c r="AP126" s="288"/>
      <c r="AQ126" s="289"/>
      <c r="AR126" s="287" t="s">
        <v>23</v>
      </c>
      <c r="AS126" s="288"/>
      <c r="AT126" s="288"/>
      <c r="AU126" s="288"/>
      <c r="AV126" s="288"/>
      <c r="AW126" s="288"/>
      <c r="AX126" s="289"/>
      <c r="AY126" s="287" t="s">
        <v>24</v>
      </c>
      <c r="AZ126" s="288"/>
      <c r="BA126" s="288"/>
      <c r="BB126" s="288"/>
      <c r="BC126" s="288"/>
      <c r="BD126" s="288"/>
      <c r="BE126" s="289"/>
      <c r="BF126" s="287" t="s">
        <v>25</v>
      </c>
      <c r="BG126" s="288"/>
      <c r="BH126" s="288"/>
      <c r="BI126" s="288"/>
      <c r="BJ126" s="288"/>
      <c r="BK126" s="288"/>
      <c r="BL126" s="289"/>
      <c r="BM126" s="287" t="s">
        <v>26</v>
      </c>
      <c r="BN126" s="288"/>
      <c r="BO126" s="288"/>
      <c r="BP126" s="288"/>
      <c r="BQ126" s="288"/>
      <c r="BR126" s="308" t="s">
        <v>17</v>
      </c>
      <c r="BS126" s="309"/>
    </row>
    <row r="127" spans="1:71" ht="114.75" thickBot="1">
      <c r="A127" s="102" t="s">
        <v>27</v>
      </c>
      <c r="B127" s="103" t="s">
        <v>28</v>
      </c>
      <c r="C127" s="104" t="s">
        <v>29</v>
      </c>
      <c r="D127" s="5" t="s">
        <v>30</v>
      </c>
      <c r="E127" s="18" t="s">
        <v>31</v>
      </c>
      <c r="F127" s="5" t="s">
        <v>32</v>
      </c>
      <c r="G127" s="6" t="s">
        <v>33</v>
      </c>
      <c r="H127" s="34" t="s">
        <v>34</v>
      </c>
      <c r="I127" s="31" t="s">
        <v>35</v>
      </c>
      <c r="J127" s="32" t="s">
        <v>36</v>
      </c>
      <c r="K127" s="32" t="s">
        <v>37</v>
      </c>
      <c r="L127" s="33" t="s">
        <v>38</v>
      </c>
      <c r="M127" s="307"/>
      <c r="N127" s="325"/>
      <c r="O127" s="313"/>
      <c r="P127" s="11" t="s">
        <v>39</v>
      </c>
      <c r="Q127" s="29" t="s">
        <v>40</v>
      </c>
      <c r="R127" s="2" t="s">
        <v>41</v>
      </c>
      <c r="S127" s="30" t="s">
        <v>42</v>
      </c>
      <c r="T127" s="28" t="s">
        <v>43</v>
      </c>
      <c r="U127" s="27" t="s">
        <v>17</v>
      </c>
      <c r="V127" s="4" t="s">
        <v>44</v>
      </c>
      <c r="W127" s="7" t="s">
        <v>39</v>
      </c>
      <c r="X127" s="29" t="s">
        <v>40</v>
      </c>
      <c r="Y127" s="8" t="s">
        <v>41</v>
      </c>
      <c r="Z127" s="30" t="s">
        <v>42</v>
      </c>
      <c r="AA127" s="28" t="s">
        <v>43</v>
      </c>
      <c r="AB127" s="9" t="s">
        <v>17</v>
      </c>
      <c r="AC127" s="4" t="s">
        <v>44</v>
      </c>
      <c r="AD127" s="7" t="s">
        <v>39</v>
      </c>
      <c r="AE127" s="29" t="s">
        <v>40</v>
      </c>
      <c r="AF127" s="8" t="s">
        <v>41</v>
      </c>
      <c r="AG127" s="30" t="s">
        <v>42</v>
      </c>
      <c r="AH127" s="28" t="s">
        <v>43</v>
      </c>
      <c r="AI127" s="9" t="s">
        <v>17</v>
      </c>
      <c r="AJ127" s="4" t="s">
        <v>44</v>
      </c>
      <c r="AK127" s="7" t="s">
        <v>39</v>
      </c>
      <c r="AL127" s="29" t="s">
        <v>40</v>
      </c>
      <c r="AM127" s="8" t="s">
        <v>41</v>
      </c>
      <c r="AN127" s="30" t="s">
        <v>42</v>
      </c>
      <c r="AO127" s="28" t="s">
        <v>43</v>
      </c>
      <c r="AP127" s="9" t="s">
        <v>17</v>
      </c>
      <c r="AQ127" s="4" t="s">
        <v>44</v>
      </c>
      <c r="AR127" s="7" t="s">
        <v>39</v>
      </c>
      <c r="AS127" s="29" t="s">
        <v>40</v>
      </c>
      <c r="AT127" s="8" t="s">
        <v>41</v>
      </c>
      <c r="AU127" s="30" t="s">
        <v>42</v>
      </c>
      <c r="AV127" s="28" t="s">
        <v>43</v>
      </c>
      <c r="AW127" s="9" t="s">
        <v>17</v>
      </c>
      <c r="AX127" s="4" t="s">
        <v>44</v>
      </c>
      <c r="AY127" s="7" t="s">
        <v>39</v>
      </c>
      <c r="AZ127" s="29" t="s">
        <v>40</v>
      </c>
      <c r="BA127" s="8" t="s">
        <v>41</v>
      </c>
      <c r="BB127" s="30" t="s">
        <v>42</v>
      </c>
      <c r="BC127" s="28" t="s">
        <v>43</v>
      </c>
      <c r="BD127" s="9" t="s">
        <v>17</v>
      </c>
      <c r="BE127" s="4" t="s">
        <v>44</v>
      </c>
      <c r="BF127" s="11" t="s">
        <v>39</v>
      </c>
      <c r="BG127" s="29" t="s">
        <v>40</v>
      </c>
      <c r="BH127" s="2" t="s">
        <v>41</v>
      </c>
      <c r="BI127" s="30" t="s">
        <v>42</v>
      </c>
      <c r="BJ127" s="28" t="s">
        <v>43</v>
      </c>
      <c r="BK127" s="12" t="s">
        <v>17</v>
      </c>
      <c r="BL127" s="13" t="s">
        <v>44</v>
      </c>
      <c r="BM127" s="10" t="s">
        <v>45</v>
      </c>
      <c r="BN127" s="194" t="s">
        <v>46</v>
      </c>
      <c r="BO127" s="194" t="s">
        <v>47</v>
      </c>
      <c r="BP127" s="194" t="s">
        <v>48</v>
      </c>
      <c r="BQ127" s="195" t="s">
        <v>31</v>
      </c>
      <c r="BR127" s="196" t="s">
        <v>49</v>
      </c>
      <c r="BS127" s="197" t="s">
        <v>43</v>
      </c>
    </row>
    <row r="128" spans="1:71" ht="29.25" customHeight="1" thickBot="1">
      <c r="A128" s="299" t="s">
        <v>166</v>
      </c>
      <c r="B128" s="300"/>
      <c r="C128" s="300"/>
      <c r="D128" s="300"/>
      <c r="E128" s="300"/>
      <c r="F128" s="300"/>
      <c r="G128" s="300"/>
      <c r="H128" s="300"/>
      <c r="I128" s="300"/>
      <c r="J128" s="300"/>
      <c r="K128" s="300"/>
      <c r="L128" s="300"/>
      <c r="M128" s="300"/>
      <c r="N128" s="300"/>
      <c r="O128" s="300"/>
      <c r="P128" s="300"/>
      <c r="Q128" s="300"/>
      <c r="R128" s="300"/>
      <c r="S128" s="300"/>
      <c r="T128" s="300"/>
      <c r="U128" s="300"/>
      <c r="V128" s="300"/>
      <c r="W128" s="300"/>
      <c r="X128" s="300"/>
      <c r="Y128" s="300"/>
      <c r="Z128" s="300"/>
      <c r="AA128" s="300"/>
      <c r="AB128" s="300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300"/>
      <c r="AV128" s="300"/>
      <c r="AW128" s="300"/>
      <c r="AX128" s="300"/>
      <c r="AY128" s="300"/>
      <c r="AZ128" s="300"/>
      <c r="BA128" s="300"/>
      <c r="BB128" s="300"/>
      <c r="BC128" s="300"/>
      <c r="BD128" s="300"/>
      <c r="BE128" s="300"/>
      <c r="BF128" s="300"/>
      <c r="BG128" s="300"/>
      <c r="BH128" s="300"/>
      <c r="BI128" s="300"/>
      <c r="BJ128" s="300"/>
      <c r="BK128" s="300"/>
      <c r="BL128" s="300"/>
      <c r="BM128" s="300"/>
      <c r="BN128" s="300"/>
      <c r="BO128" s="300"/>
      <c r="BP128" s="300"/>
      <c r="BQ128" s="300"/>
    </row>
    <row r="129" spans="1:71" s="140" customFormat="1" ht="24" customHeight="1" thickBot="1">
      <c r="A129" s="120">
        <v>1</v>
      </c>
      <c r="B129" s="35" t="s">
        <v>167</v>
      </c>
      <c r="C129" s="96" t="s">
        <v>168</v>
      </c>
      <c r="D129" s="53" t="s">
        <v>1</v>
      </c>
      <c r="E129" s="53" t="s">
        <v>3</v>
      </c>
      <c r="F129" s="53" t="s">
        <v>1</v>
      </c>
      <c r="G129" s="88" t="s">
        <v>1</v>
      </c>
      <c r="H129" s="111">
        <f t="shared" ref="H129:H136" si="52">I129+J129+K129+L129</f>
        <v>30</v>
      </c>
      <c r="I129" s="112">
        <f t="shared" ref="I129:I158" si="53">P129+W129+AK129+AR129+AY129+BF129+AD129</f>
        <v>15</v>
      </c>
      <c r="J129" s="112">
        <f t="shared" ref="J129:J158" si="54">Q129+X129+AL129+AS129+AZ129+BG129+AE129</f>
        <v>15</v>
      </c>
      <c r="K129" s="112">
        <f t="shared" ref="K129:K158" si="55">R129+Y129+AM129+AT129+BA129+BH129+AF129</f>
        <v>0</v>
      </c>
      <c r="L129" s="113">
        <f t="shared" ref="L129:L158" si="56">S129+Z129+AN129+AU129+BB129+BI129+AG129</f>
        <v>0</v>
      </c>
      <c r="M129" s="114">
        <f t="shared" ref="M129:M158" si="57">T129+AA129+AH129+AO129+AV129+BC129+BJ129</f>
        <v>30</v>
      </c>
      <c r="N129" s="115">
        <f t="shared" ref="N129:N158" si="58">U129+AB129+AP129+AW129+BD129+BK129+AI129</f>
        <v>2</v>
      </c>
      <c r="O129" s="89">
        <v>1</v>
      </c>
      <c r="P129" s="121"/>
      <c r="Q129" s="122"/>
      <c r="R129" s="122"/>
      <c r="S129" s="123"/>
      <c r="T129" s="124"/>
      <c r="U129" s="125"/>
      <c r="V129" s="126"/>
      <c r="W129" s="127"/>
      <c r="X129" s="122"/>
      <c r="Y129" s="122"/>
      <c r="Z129" s="128"/>
      <c r="AA129" s="129"/>
      <c r="AB129" s="125"/>
      <c r="AC129" s="126"/>
      <c r="AD129" s="90">
        <v>15</v>
      </c>
      <c r="AE129" s="53">
        <v>15</v>
      </c>
      <c r="AF129" s="53"/>
      <c r="AG129" s="54"/>
      <c r="AH129" s="97">
        <v>30</v>
      </c>
      <c r="AI129" s="56">
        <v>2</v>
      </c>
      <c r="AJ129" s="57" t="s">
        <v>0</v>
      </c>
      <c r="AK129" s="58"/>
      <c r="AL129" s="53"/>
      <c r="AM129" s="53"/>
      <c r="AN129" s="54"/>
      <c r="AO129" s="55"/>
      <c r="AP129" s="56"/>
      <c r="AQ129" s="57"/>
      <c r="AR129" s="127"/>
      <c r="AS129" s="122"/>
      <c r="AT129" s="122"/>
      <c r="AU129" s="128"/>
      <c r="AV129" s="129"/>
      <c r="AW129" s="125"/>
      <c r="AX129" s="126"/>
      <c r="AY129" s="127"/>
      <c r="AZ129" s="122"/>
      <c r="BA129" s="122"/>
      <c r="BB129" s="128"/>
      <c r="BC129" s="129"/>
      <c r="BD129" s="125"/>
      <c r="BE129" s="126"/>
      <c r="BF129" s="130"/>
      <c r="BG129" s="131"/>
      <c r="BH129" s="131"/>
      <c r="BI129" s="132"/>
      <c r="BJ129" s="133"/>
      <c r="BK129" s="134"/>
      <c r="BL129" s="135"/>
      <c r="BM129" s="136">
        <f t="shared" ref="BM129:BM158" si="59">IF(F129="T", N129, 0)</f>
        <v>2</v>
      </c>
      <c r="BN129" s="137">
        <f t="shared" ref="BN129:BN158" si="60">IF(G129="T", O129, 0)</f>
        <v>1</v>
      </c>
      <c r="BO129" s="137">
        <f t="shared" ref="BO129:BO158" si="61">IF(G129="T", J129+K129+L129, 0)</f>
        <v>15</v>
      </c>
      <c r="BP129" s="137">
        <f t="shared" ref="BP129:BP158" si="62">IF(D129="T", N129, 0)</f>
        <v>2</v>
      </c>
      <c r="BQ129" s="137">
        <f t="shared" ref="BQ129:BQ158" si="63">IF(E129="T", N129, 0)</f>
        <v>0</v>
      </c>
      <c r="BR129" s="138">
        <f t="shared" ref="BR129:BR158" si="64">IF(M129&gt;0,(SUM(I129:L129)/(H129+M129)*N129),N129)</f>
        <v>1</v>
      </c>
      <c r="BS129" s="139">
        <f t="shared" ref="BS129:BS158" si="65">IF(M129&gt;0,(M129/(H129+M129)*N129),0)</f>
        <v>1</v>
      </c>
    </row>
    <row r="130" spans="1:71" s="140" customFormat="1" ht="24" customHeight="1" thickBot="1">
      <c r="A130" s="66">
        <v>2</v>
      </c>
      <c r="B130" s="41" t="s">
        <v>169</v>
      </c>
      <c r="C130" s="96" t="s">
        <v>170</v>
      </c>
      <c r="D130" s="40" t="s">
        <v>1</v>
      </c>
      <c r="E130" s="40" t="s">
        <v>3</v>
      </c>
      <c r="F130" s="40" t="s">
        <v>1</v>
      </c>
      <c r="G130" s="40" t="s">
        <v>3</v>
      </c>
      <c r="H130" s="116">
        <f t="shared" si="52"/>
        <v>15</v>
      </c>
      <c r="I130" s="112">
        <f t="shared" si="53"/>
        <v>15</v>
      </c>
      <c r="J130" s="112">
        <f t="shared" si="54"/>
        <v>0</v>
      </c>
      <c r="K130" s="112">
        <f t="shared" si="55"/>
        <v>0</v>
      </c>
      <c r="L130" s="113">
        <f t="shared" si="56"/>
        <v>0</v>
      </c>
      <c r="M130" s="111">
        <f t="shared" si="57"/>
        <v>10</v>
      </c>
      <c r="N130" s="115">
        <f t="shared" si="58"/>
        <v>1</v>
      </c>
      <c r="O130" s="43"/>
      <c r="P130" s="141"/>
      <c r="Q130" s="142"/>
      <c r="R130" s="142"/>
      <c r="S130" s="143"/>
      <c r="T130" s="144"/>
      <c r="U130" s="145"/>
      <c r="V130" s="146"/>
      <c r="W130" s="147"/>
      <c r="X130" s="142"/>
      <c r="Y130" s="142"/>
      <c r="Z130" s="148"/>
      <c r="AA130" s="149"/>
      <c r="AB130" s="145"/>
      <c r="AC130" s="146"/>
      <c r="AD130" s="70">
        <v>15</v>
      </c>
      <c r="AE130" s="40"/>
      <c r="AF130" s="40"/>
      <c r="AG130" s="71"/>
      <c r="AH130" s="91">
        <v>10</v>
      </c>
      <c r="AI130" s="43">
        <v>1</v>
      </c>
      <c r="AJ130" s="51" t="s">
        <v>0</v>
      </c>
      <c r="AK130" s="52"/>
      <c r="AL130" s="40"/>
      <c r="AM130" s="40"/>
      <c r="AN130" s="71"/>
      <c r="AO130" s="72"/>
      <c r="AP130" s="43"/>
      <c r="AQ130" s="51"/>
      <c r="AR130" s="147"/>
      <c r="AS130" s="142"/>
      <c r="AT130" s="142"/>
      <c r="AU130" s="148"/>
      <c r="AV130" s="149"/>
      <c r="AW130" s="145"/>
      <c r="AX130" s="146"/>
      <c r="AY130" s="147"/>
      <c r="AZ130" s="142"/>
      <c r="BA130" s="142"/>
      <c r="BB130" s="148"/>
      <c r="BC130" s="149"/>
      <c r="BD130" s="145"/>
      <c r="BE130" s="146"/>
      <c r="BF130" s="147"/>
      <c r="BG130" s="142"/>
      <c r="BH130" s="142"/>
      <c r="BI130" s="148"/>
      <c r="BJ130" s="149"/>
      <c r="BK130" s="145"/>
      <c r="BL130" s="146"/>
      <c r="BM130" s="66">
        <f t="shared" si="59"/>
        <v>1</v>
      </c>
      <c r="BN130" s="137">
        <f t="shared" si="60"/>
        <v>0</v>
      </c>
      <c r="BO130" s="137">
        <f t="shared" si="61"/>
        <v>0</v>
      </c>
      <c r="BP130" s="137">
        <f t="shared" si="62"/>
        <v>1</v>
      </c>
      <c r="BQ130" s="137">
        <f t="shared" si="63"/>
        <v>0</v>
      </c>
      <c r="BR130" s="138">
        <f t="shared" si="64"/>
        <v>0.6</v>
      </c>
      <c r="BS130" s="139">
        <f t="shared" si="65"/>
        <v>0.4</v>
      </c>
    </row>
    <row r="131" spans="1:71" s="140" customFormat="1" ht="24" customHeight="1" thickBot="1">
      <c r="A131" s="66">
        <v>3</v>
      </c>
      <c r="B131" s="38" t="s">
        <v>171</v>
      </c>
      <c r="C131" s="96" t="s">
        <v>172</v>
      </c>
      <c r="D131" s="40" t="s">
        <v>1</v>
      </c>
      <c r="E131" s="40" t="s">
        <v>3</v>
      </c>
      <c r="F131" s="40" t="s">
        <v>1</v>
      </c>
      <c r="G131" s="42" t="s">
        <v>1</v>
      </c>
      <c r="H131" s="116">
        <f t="shared" si="52"/>
        <v>15</v>
      </c>
      <c r="I131" s="112">
        <f t="shared" si="53"/>
        <v>0</v>
      </c>
      <c r="J131" s="112">
        <f t="shared" si="54"/>
        <v>15</v>
      </c>
      <c r="K131" s="112">
        <f t="shared" si="55"/>
        <v>0</v>
      </c>
      <c r="L131" s="113">
        <f t="shared" si="56"/>
        <v>0</v>
      </c>
      <c r="M131" s="111">
        <f t="shared" si="57"/>
        <v>10</v>
      </c>
      <c r="N131" s="115">
        <f t="shared" si="58"/>
        <v>1</v>
      </c>
      <c r="O131" s="43">
        <v>0.5</v>
      </c>
      <c r="P131" s="141"/>
      <c r="Q131" s="142"/>
      <c r="R131" s="142"/>
      <c r="S131" s="143"/>
      <c r="T131" s="144"/>
      <c r="U131" s="145"/>
      <c r="V131" s="146"/>
      <c r="W131" s="147"/>
      <c r="X131" s="142"/>
      <c r="Y131" s="142"/>
      <c r="Z131" s="148"/>
      <c r="AA131" s="149"/>
      <c r="AB131" s="145"/>
      <c r="AC131" s="146"/>
      <c r="AD131" s="52"/>
      <c r="AE131" s="40">
        <v>15</v>
      </c>
      <c r="AF131" s="40"/>
      <c r="AG131" s="71"/>
      <c r="AH131" s="72">
        <v>10</v>
      </c>
      <c r="AI131" s="43">
        <v>1</v>
      </c>
      <c r="AJ131" s="51" t="s">
        <v>2</v>
      </c>
      <c r="AK131" s="52"/>
      <c r="AL131" s="40"/>
      <c r="AM131" s="40"/>
      <c r="AN131" s="71"/>
      <c r="AO131" s="72"/>
      <c r="AP131" s="43"/>
      <c r="AQ131" s="51"/>
      <c r="AR131" s="147"/>
      <c r="AS131" s="142"/>
      <c r="AT131" s="142"/>
      <c r="AU131" s="148"/>
      <c r="AV131" s="149"/>
      <c r="AW131" s="145"/>
      <c r="AX131" s="146"/>
      <c r="AY131" s="147"/>
      <c r="AZ131" s="142"/>
      <c r="BA131" s="142"/>
      <c r="BB131" s="148"/>
      <c r="BC131" s="149"/>
      <c r="BD131" s="145"/>
      <c r="BE131" s="146"/>
      <c r="BF131" s="147"/>
      <c r="BG131" s="142"/>
      <c r="BH131" s="142"/>
      <c r="BI131" s="148"/>
      <c r="BJ131" s="149"/>
      <c r="BK131" s="145"/>
      <c r="BL131" s="146"/>
      <c r="BM131" s="66">
        <f t="shared" si="59"/>
        <v>1</v>
      </c>
      <c r="BN131" s="137">
        <f t="shared" si="60"/>
        <v>0.5</v>
      </c>
      <c r="BO131" s="137">
        <f t="shared" si="61"/>
        <v>15</v>
      </c>
      <c r="BP131" s="137">
        <f t="shared" si="62"/>
        <v>1</v>
      </c>
      <c r="BQ131" s="137">
        <f t="shared" si="63"/>
        <v>0</v>
      </c>
      <c r="BR131" s="138">
        <f t="shared" si="64"/>
        <v>0.6</v>
      </c>
      <c r="BS131" s="139">
        <f t="shared" si="65"/>
        <v>0.4</v>
      </c>
    </row>
    <row r="132" spans="1:71" s="140" customFormat="1" ht="24" customHeight="1" thickBot="1">
      <c r="A132" s="66">
        <v>4</v>
      </c>
      <c r="B132" s="38" t="s">
        <v>173</v>
      </c>
      <c r="C132" s="96" t="s">
        <v>174</v>
      </c>
      <c r="D132" s="40" t="s">
        <v>1</v>
      </c>
      <c r="E132" s="40" t="s">
        <v>3</v>
      </c>
      <c r="F132" s="40" t="s">
        <v>1</v>
      </c>
      <c r="G132" s="42" t="s">
        <v>1</v>
      </c>
      <c r="H132" s="116">
        <f t="shared" si="52"/>
        <v>15</v>
      </c>
      <c r="I132" s="112">
        <f t="shared" si="53"/>
        <v>0</v>
      </c>
      <c r="J132" s="112">
        <f t="shared" si="54"/>
        <v>15</v>
      </c>
      <c r="K132" s="112">
        <f t="shared" si="55"/>
        <v>0</v>
      </c>
      <c r="L132" s="113">
        <f t="shared" si="56"/>
        <v>0</v>
      </c>
      <c r="M132" s="111">
        <f t="shared" si="57"/>
        <v>15</v>
      </c>
      <c r="N132" s="115">
        <f t="shared" si="58"/>
        <v>1</v>
      </c>
      <c r="O132" s="198">
        <v>1</v>
      </c>
      <c r="P132" s="141"/>
      <c r="Q132" s="142"/>
      <c r="R132" s="142"/>
      <c r="S132" s="143"/>
      <c r="T132" s="144"/>
      <c r="U132" s="145"/>
      <c r="V132" s="146"/>
      <c r="W132" s="147"/>
      <c r="X132" s="142"/>
      <c r="Y132" s="142"/>
      <c r="Z132" s="148"/>
      <c r="AA132" s="149"/>
      <c r="AB132" s="145"/>
      <c r="AC132" s="146"/>
      <c r="AD132" s="52"/>
      <c r="AE132" s="40">
        <v>15</v>
      </c>
      <c r="AF132" s="40"/>
      <c r="AG132" s="71"/>
      <c r="AH132" s="72">
        <v>15</v>
      </c>
      <c r="AI132" s="43">
        <v>1</v>
      </c>
      <c r="AJ132" s="51" t="s">
        <v>2</v>
      </c>
      <c r="AK132" s="52"/>
      <c r="AL132" s="40"/>
      <c r="AM132" s="40"/>
      <c r="AN132" s="71"/>
      <c r="AO132" s="72"/>
      <c r="AP132" s="43"/>
      <c r="AQ132" s="51"/>
      <c r="AR132" s="147"/>
      <c r="AS132" s="142"/>
      <c r="AT132" s="142"/>
      <c r="AU132" s="148"/>
      <c r="AV132" s="149"/>
      <c r="AW132" s="145"/>
      <c r="AX132" s="146"/>
      <c r="AY132" s="147"/>
      <c r="AZ132" s="142"/>
      <c r="BA132" s="142"/>
      <c r="BB132" s="148"/>
      <c r="BC132" s="149"/>
      <c r="BD132" s="145"/>
      <c r="BE132" s="146"/>
      <c r="BF132" s="147"/>
      <c r="BG132" s="142"/>
      <c r="BH132" s="142"/>
      <c r="BI132" s="148"/>
      <c r="BJ132" s="149"/>
      <c r="BK132" s="145"/>
      <c r="BL132" s="146"/>
      <c r="BM132" s="66">
        <f t="shared" si="59"/>
        <v>1</v>
      </c>
      <c r="BN132" s="137">
        <f t="shared" si="60"/>
        <v>1</v>
      </c>
      <c r="BO132" s="137">
        <f t="shared" si="61"/>
        <v>15</v>
      </c>
      <c r="BP132" s="137">
        <f t="shared" si="62"/>
        <v>1</v>
      </c>
      <c r="BQ132" s="137">
        <f t="shared" si="63"/>
        <v>0</v>
      </c>
      <c r="BR132" s="138">
        <f t="shared" si="64"/>
        <v>0.5</v>
      </c>
      <c r="BS132" s="139">
        <f t="shared" si="65"/>
        <v>0.5</v>
      </c>
    </row>
    <row r="133" spans="1:71" s="140" customFormat="1" ht="24" customHeight="1" thickBot="1">
      <c r="A133" s="66">
        <v>5</v>
      </c>
      <c r="B133" s="41" t="s">
        <v>175</v>
      </c>
      <c r="C133" s="96" t="s">
        <v>176</v>
      </c>
      <c r="D133" s="40" t="s">
        <v>1</v>
      </c>
      <c r="E133" s="40" t="s">
        <v>3</v>
      </c>
      <c r="F133" s="40" t="s">
        <v>1</v>
      </c>
      <c r="G133" s="42" t="s">
        <v>1</v>
      </c>
      <c r="H133" s="116">
        <f t="shared" si="52"/>
        <v>30</v>
      </c>
      <c r="I133" s="112">
        <f t="shared" si="53"/>
        <v>15</v>
      </c>
      <c r="J133" s="112">
        <f t="shared" si="54"/>
        <v>15</v>
      </c>
      <c r="K133" s="112">
        <f t="shared" si="55"/>
        <v>0</v>
      </c>
      <c r="L133" s="113">
        <f t="shared" si="56"/>
        <v>0</v>
      </c>
      <c r="M133" s="111">
        <f t="shared" si="57"/>
        <v>20</v>
      </c>
      <c r="N133" s="115">
        <f t="shared" si="58"/>
        <v>2</v>
      </c>
      <c r="O133" s="43">
        <v>1</v>
      </c>
      <c r="P133" s="141"/>
      <c r="Q133" s="142"/>
      <c r="R133" s="142"/>
      <c r="S133" s="143"/>
      <c r="T133" s="144"/>
      <c r="U133" s="145"/>
      <c r="V133" s="146"/>
      <c r="W133" s="147"/>
      <c r="X133" s="142"/>
      <c r="Y133" s="142"/>
      <c r="Z133" s="148"/>
      <c r="AA133" s="149"/>
      <c r="AB133" s="145"/>
      <c r="AC133" s="146"/>
      <c r="AD133" s="52">
        <v>15</v>
      </c>
      <c r="AE133" s="40">
        <v>15</v>
      </c>
      <c r="AF133" s="40"/>
      <c r="AG133" s="71"/>
      <c r="AH133" s="72">
        <v>20</v>
      </c>
      <c r="AI133" s="43">
        <v>2</v>
      </c>
      <c r="AJ133" s="51" t="s">
        <v>0</v>
      </c>
      <c r="AK133" s="52"/>
      <c r="AL133" s="40"/>
      <c r="AM133" s="40"/>
      <c r="AN133" s="71"/>
      <c r="AO133" s="72"/>
      <c r="AP133" s="43"/>
      <c r="AQ133" s="51"/>
      <c r="AR133" s="147"/>
      <c r="AS133" s="142"/>
      <c r="AT133" s="142"/>
      <c r="AU133" s="148"/>
      <c r="AV133" s="149"/>
      <c r="AW133" s="145"/>
      <c r="AX133" s="146"/>
      <c r="AY133" s="147"/>
      <c r="AZ133" s="142"/>
      <c r="BA133" s="142"/>
      <c r="BB133" s="148"/>
      <c r="BC133" s="149"/>
      <c r="BD133" s="145"/>
      <c r="BE133" s="146"/>
      <c r="BF133" s="147"/>
      <c r="BG133" s="142"/>
      <c r="BH133" s="142"/>
      <c r="BI133" s="148"/>
      <c r="BJ133" s="149"/>
      <c r="BK133" s="145"/>
      <c r="BL133" s="146"/>
      <c r="BM133" s="66">
        <f t="shared" si="59"/>
        <v>2</v>
      </c>
      <c r="BN133" s="137">
        <f t="shared" si="60"/>
        <v>1</v>
      </c>
      <c r="BO133" s="137">
        <f t="shared" si="61"/>
        <v>15</v>
      </c>
      <c r="BP133" s="137">
        <f t="shared" si="62"/>
        <v>2</v>
      </c>
      <c r="BQ133" s="137">
        <f t="shared" si="63"/>
        <v>0</v>
      </c>
      <c r="BR133" s="138">
        <f t="shared" si="64"/>
        <v>1.2</v>
      </c>
      <c r="BS133" s="139">
        <f t="shared" si="65"/>
        <v>0.8</v>
      </c>
    </row>
    <row r="134" spans="1:71" s="140" customFormat="1" ht="24" customHeight="1" thickBot="1">
      <c r="A134" s="66">
        <v>6</v>
      </c>
      <c r="B134" s="38" t="s">
        <v>177</v>
      </c>
      <c r="C134" s="96" t="s">
        <v>178</v>
      </c>
      <c r="D134" s="40" t="s">
        <v>1</v>
      </c>
      <c r="E134" s="40" t="s">
        <v>3</v>
      </c>
      <c r="F134" s="40" t="s">
        <v>1</v>
      </c>
      <c r="G134" s="42" t="s">
        <v>1</v>
      </c>
      <c r="H134" s="116">
        <f t="shared" si="52"/>
        <v>15</v>
      </c>
      <c r="I134" s="112">
        <f t="shared" si="53"/>
        <v>0</v>
      </c>
      <c r="J134" s="112">
        <f t="shared" si="54"/>
        <v>15</v>
      </c>
      <c r="K134" s="112">
        <f t="shared" si="55"/>
        <v>0</v>
      </c>
      <c r="L134" s="113">
        <f t="shared" si="56"/>
        <v>0</v>
      </c>
      <c r="M134" s="111">
        <f t="shared" si="57"/>
        <v>10</v>
      </c>
      <c r="N134" s="115">
        <f t="shared" si="58"/>
        <v>1</v>
      </c>
      <c r="O134" s="43">
        <v>0.5</v>
      </c>
      <c r="P134" s="141"/>
      <c r="Q134" s="142"/>
      <c r="R134" s="142"/>
      <c r="S134" s="143"/>
      <c r="T134" s="144"/>
      <c r="U134" s="145"/>
      <c r="V134" s="146"/>
      <c r="W134" s="147"/>
      <c r="X134" s="142"/>
      <c r="Y134" s="142"/>
      <c r="Z134" s="148"/>
      <c r="AA134" s="149"/>
      <c r="AB134" s="145"/>
      <c r="AC134" s="146"/>
      <c r="AD134" s="70"/>
      <c r="AE134" s="40">
        <v>15</v>
      </c>
      <c r="AF134" s="40"/>
      <c r="AG134" s="71"/>
      <c r="AH134" s="72">
        <v>10</v>
      </c>
      <c r="AI134" s="43">
        <v>1</v>
      </c>
      <c r="AJ134" s="51" t="s">
        <v>2</v>
      </c>
      <c r="AK134" s="52"/>
      <c r="AL134" s="40"/>
      <c r="AM134" s="40"/>
      <c r="AN134" s="71"/>
      <c r="AO134" s="72"/>
      <c r="AP134" s="43"/>
      <c r="AQ134" s="51"/>
      <c r="AR134" s="147"/>
      <c r="AS134" s="142"/>
      <c r="AT134" s="142"/>
      <c r="AU134" s="148"/>
      <c r="AV134" s="149"/>
      <c r="AW134" s="145"/>
      <c r="AX134" s="146"/>
      <c r="AY134" s="147"/>
      <c r="AZ134" s="142"/>
      <c r="BA134" s="142"/>
      <c r="BB134" s="148"/>
      <c r="BC134" s="149"/>
      <c r="BD134" s="145"/>
      <c r="BE134" s="146"/>
      <c r="BF134" s="147"/>
      <c r="BG134" s="142"/>
      <c r="BH134" s="142"/>
      <c r="BI134" s="148"/>
      <c r="BJ134" s="149"/>
      <c r="BK134" s="145"/>
      <c r="BL134" s="146"/>
      <c r="BM134" s="66">
        <f t="shared" si="59"/>
        <v>1</v>
      </c>
      <c r="BN134" s="137">
        <f t="shared" si="60"/>
        <v>0.5</v>
      </c>
      <c r="BO134" s="137">
        <f t="shared" si="61"/>
        <v>15</v>
      </c>
      <c r="BP134" s="137">
        <f t="shared" si="62"/>
        <v>1</v>
      </c>
      <c r="BQ134" s="137">
        <f t="shared" si="63"/>
        <v>0</v>
      </c>
      <c r="BR134" s="138">
        <f t="shared" si="64"/>
        <v>0.6</v>
      </c>
      <c r="BS134" s="139">
        <f t="shared" si="65"/>
        <v>0.4</v>
      </c>
    </row>
    <row r="135" spans="1:71" s="140" customFormat="1" ht="24" customHeight="1" thickBot="1">
      <c r="A135" s="66">
        <v>7</v>
      </c>
      <c r="B135" s="240" t="s">
        <v>179</v>
      </c>
      <c r="C135" s="243" t="s">
        <v>180</v>
      </c>
      <c r="D135" s="241" t="s">
        <v>1</v>
      </c>
      <c r="E135" s="241" t="s">
        <v>3</v>
      </c>
      <c r="F135" s="241" t="s">
        <v>1</v>
      </c>
      <c r="G135" s="242" t="s">
        <v>1</v>
      </c>
      <c r="H135" s="116">
        <f t="shared" si="52"/>
        <v>30</v>
      </c>
      <c r="I135" s="112">
        <f t="shared" si="53"/>
        <v>15</v>
      </c>
      <c r="J135" s="112">
        <f t="shared" si="54"/>
        <v>15</v>
      </c>
      <c r="K135" s="112">
        <f t="shared" si="55"/>
        <v>0</v>
      </c>
      <c r="L135" s="113">
        <f t="shared" si="56"/>
        <v>0</v>
      </c>
      <c r="M135" s="111">
        <f t="shared" si="57"/>
        <v>30</v>
      </c>
      <c r="N135" s="115">
        <f t="shared" si="58"/>
        <v>2</v>
      </c>
      <c r="O135" s="43">
        <v>1</v>
      </c>
      <c r="P135" s="141"/>
      <c r="Q135" s="142"/>
      <c r="R135" s="142"/>
      <c r="S135" s="143"/>
      <c r="T135" s="144"/>
      <c r="U135" s="145"/>
      <c r="V135" s="146"/>
      <c r="W135" s="147"/>
      <c r="X135" s="142"/>
      <c r="Y135" s="142"/>
      <c r="Z135" s="148"/>
      <c r="AA135" s="149"/>
      <c r="AB135" s="145"/>
      <c r="AC135" s="146"/>
      <c r="AD135" s="52">
        <v>15</v>
      </c>
      <c r="AE135" s="40">
        <v>15</v>
      </c>
      <c r="AF135" s="40"/>
      <c r="AG135" s="71"/>
      <c r="AH135" s="72">
        <v>30</v>
      </c>
      <c r="AI135" s="43">
        <v>2</v>
      </c>
      <c r="AJ135" s="51" t="s">
        <v>2</v>
      </c>
      <c r="AK135" s="70"/>
      <c r="AL135" s="40"/>
      <c r="AM135" s="40"/>
      <c r="AN135" s="71"/>
      <c r="AO135" s="91"/>
      <c r="AP135" s="43"/>
      <c r="AQ135" s="51"/>
      <c r="AR135" s="147"/>
      <c r="AS135" s="142"/>
      <c r="AT135" s="142"/>
      <c r="AU135" s="148"/>
      <c r="AV135" s="149"/>
      <c r="AW135" s="145"/>
      <c r="AX135" s="146"/>
      <c r="AY135" s="147"/>
      <c r="AZ135" s="142"/>
      <c r="BA135" s="142"/>
      <c r="BB135" s="148"/>
      <c r="BC135" s="149"/>
      <c r="BD135" s="145"/>
      <c r="BE135" s="146"/>
      <c r="BF135" s="147"/>
      <c r="BG135" s="142"/>
      <c r="BH135" s="142"/>
      <c r="BI135" s="148"/>
      <c r="BJ135" s="149"/>
      <c r="BK135" s="145"/>
      <c r="BL135" s="146"/>
      <c r="BM135" s="66">
        <f t="shared" si="59"/>
        <v>2</v>
      </c>
      <c r="BN135" s="137">
        <f t="shared" si="60"/>
        <v>1</v>
      </c>
      <c r="BO135" s="137">
        <f t="shared" si="61"/>
        <v>15</v>
      </c>
      <c r="BP135" s="137">
        <f t="shared" si="62"/>
        <v>2</v>
      </c>
      <c r="BQ135" s="137">
        <f t="shared" si="63"/>
        <v>0</v>
      </c>
      <c r="BR135" s="138">
        <f t="shared" si="64"/>
        <v>1</v>
      </c>
      <c r="BS135" s="139">
        <f t="shared" si="65"/>
        <v>1</v>
      </c>
    </row>
    <row r="136" spans="1:71" s="140" customFormat="1" ht="24" customHeight="1" thickBot="1">
      <c r="A136" s="66">
        <v>8</v>
      </c>
      <c r="B136" s="41" t="s">
        <v>181</v>
      </c>
      <c r="C136" s="41" t="s">
        <v>182</v>
      </c>
      <c r="D136" s="40" t="s">
        <v>1</v>
      </c>
      <c r="E136" s="40" t="s">
        <v>3</v>
      </c>
      <c r="F136" s="40" t="s">
        <v>1</v>
      </c>
      <c r="G136" s="42" t="s">
        <v>1</v>
      </c>
      <c r="H136" s="116">
        <f t="shared" si="52"/>
        <v>30</v>
      </c>
      <c r="I136" s="112">
        <f t="shared" si="53"/>
        <v>15</v>
      </c>
      <c r="J136" s="112">
        <f t="shared" si="54"/>
        <v>15</v>
      </c>
      <c r="K136" s="112">
        <f t="shared" si="55"/>
        <v>0</v>
      </c>
      <c r="L136" s="113">
        <f t="shared" si="56"/>
        <v>0</v>
      </c>
      <c r="M136" s="111">
        <f t="shared" si="57"/>
        <v>25</v>
      </c>
      <c r="N136" s="115">
        <f t="shared" si="58"/>
        <v>2</v>
      </c>
      <c r="O136" s="43">
        <v>0.5</v>
      </c>
      <c r="P136" s="141"/>
      <c r="Q136" s="142"/>
      <c r="R136" s="142"/>
      <c r="S136" s="143"/>
      <c r="T136" s="144"/>
      <c r="U136" s="145"/>
      <c r="V136" s="146"/>
      <c r="W136" s="147"/>
      <c r="X136" s="142"/>
      <c r="Y136" s="142"/>
      <c r="Z136" s="148"/>
      <c r="AA136" s="149"/>
      <c r="AB136" s="145"/>
      <c r="AC136" s="146"/>
      <c r="AD136" s="52">
        <v>15</v>
      </c>
      <c r="AE136" s="40">
        <v>15</v>
      </c>
      <c r="AF136" s="40"/>
      <c r="AG136" s="71"/>
      <c r="AH136" s="72">
        <v>25</v>
      </c>
      <c r="AI136" s="43">
        <v>2</v>
      </c>
      <c r="AJ136" s="51" t="s">
        <v>0</v>
      </c>
      <c r="AK136" s="70"/>
      <c r="AL136" s="40"/>
      <c r="AM136" s="40"/>
      <c r="AN136" s="71"/>
      <c r="AO136" s="91"/>
      <c r="AP136" s="43"/>
      <c r="AQ136" s="51"/>
      <c r="AR136" s="147"/>
      <c r="AS136" s="142"/>
      <c r="AT136" s="142"/>
      <c r="AU136" s="148"/>
      <c r="AV136" s="149"/>
      <c r="AW136" s="145"/>
      <c r="AX136" s="146"/>
      <c r="AY136" s="147"/>
      <c r="AZ136" s="142"/>
      <c r="BA136" s="142"/>
      <c r="BB136" s="148"/>
      <c r="BC136" s="149"/>
      <c r="BD136" s="145"/>
      <c r="BE136" s="146"/>
      <c r="BF136" s="147"/>
      <c r="BG136" s="142"/>
      <c r="BH136" s="142"/>
      <c r="BI136" s="148"/>
      <c r="BJ136" s="149"/>
      <c r="BK136" s="145"/>
      <c r="BL136" s="146"/>
      <c r="BM136" s="66">
        <f t="shared" si="59"/>
        <v>2</v>
      </c>
      <c r="BN136" s="137">
        <f t="shared" si="60"/>
        <v>0.5</v>
      </c>
      <c r="BO136" s="137">
        <f t="shared" si="61"/>
        <v>15</v>
      </c>
      <c r="BP136" s="137">
        <f t="shared" si="62"/>
        <v>2</v>
      </c>
      <c r="BQ136" s="137">
        <f t="shared" si="63"/>
        <v>0</v>
      </c>
      <c r="BR136" s="138">
        <f t="shared" si="64"/>
        <v>1.0909090909090908</v>
      </c>
      <c r="BS136" s="139">
        <f t="shared" si="65"/>
        <v>0.90909090909090906</v>
      </c>
    </row>
    <row r="137" spans="1:71" s="140" customFormat="1" ht="24" customHeight="1" thickBot="1">
      <c r="A137" s="66">
        <v>9</v>
      </c>
      <c r="B137" s="41" t="s">
        <v>183</v>
      </c>
      <c r="C137" s="41" t="s">
        <v>184</v>
      </c>
      <c r="D137" s="40" t="s">
        <v>1</v>
      </c>
      <c r="E137" s="40" t="s">
        <v>3</v>
      </c>
      <c r="F137" s="40" t="s">
        <v>1</v>
      </c>
      <c r="G137" s="40" t="s">
        <v>3</v>
      </c>
      <c r="H137" s="116">
        <f t="shared" ref="H137:H158" si="66">I137+J137+K137+L137</f>
        <v>15</v>
      </c>
      <c r="I137" s="112">
        <f t="shared" si="53"/>
        <v>0</v>
      </c>
      <c r="J137" s="112">
        <f t="shared" si="54"/>
        <v>15</v>
      </c>
      <c r="K137" s="112">
        <f t="shared" si="55"/>
        <v>0</v>
      </c>
      <c r="L137" s="113">
        <f t="shared" si="56"/>
        <v>0</v>
      </c>
      <c r="M137" s="111">
        <f t="shared" si="57"/>
        <v>10</v>
      </c>
      <c r="N137" s="115">
        <f t="shared" si="58"/>
        <v>1</v>
      </c>
      <c r="O137" s="43"/>
      <c r="P137" s="141"/>
      <c r="Q137" s="142"/>
      <c r="R137" s="142"/>
      <c r="S137" s="143"/>
      <c r="T137" s="144"/>
      <c r="U137" s="145"/>
      <c r="V137" s="146"/>
      <c r="W137" s="147"/>
      <c r="X137" s="142"/>
      <c r="Y137" s="142"/>
      <c r="Z137" s="148"/>
      <c r="AA137" s="149"/>
      <c r="AB137" s="145"/>
      <c r="AC137" s="146"/>
      <c r="AD137" s="52"/>
      <c r="AE137" s="40">
        <v>15</v>
      </c>
      <c r="AF137" s="40"/>
      <c r="AG137" s="71"/>
      <c r="AH137" s="72">
        <v>10</v>
      </c>
      <c r="AI137" s="43">
        <v>1</v>
      </c>
      <c r="AJ137" s="51" t="s">
        <v>2</v>
      </c>
      <c r="AK137" s="70"/>
      <c r="AL137" s="40"/>
      <c r="AM137" s="40"/>
      <c r="AN137" s="71"/>
      <c r="AO137" s="91"/>
      <c r="AP137" s="43"/>
      <c r="AQ137" s="51"/>
      <c r="AR137" s="147"/>
      <c r="AS137" s="142"/>
      <c r="AT137" s="142"/>
      <c r="AU137" s="148"/>
      <c r="AV137" s="149"/>
      <c r="AW137" s="145"/>
      <c r="AX137" s="146"/>
      <c r="AY137" s="147"/>
      <c r="AZ137" s="142"/>
      <c r="BA137" s="142"/>
      <c r="BB137" s="148"/>
      <c r="BC137" s="149"/>
      <c r="BD137" s="145"/>
      <c r="BE137" s="146"/>
      <c r="BF137" s="147"/>
      <c r="BG137" s="142"/>
      <c r="BH137" s="142"/>
      <c r="BI137" s="148"/>
      <c r="BJ137" s="149"/>
      <c r="BK137" s="145"/>
      <c r="BL137" s="146"/>
      <c r="BM137" s="66">
        <f t="shared" si="59"/>
        <v>1</v>
      </c>
      <c r="BN137" s="137">
        <f t="shared" si="60"/>
        <v>0</v>
      </c>
      <c r="BO137" s="137">
        <f t="shared" si="61"/>
        <v>0</v>
      </c>
      <c r="BP137" s="137">
        <f t="shared" si="62"/>
        <v>1</v>
      </c>
      <c r="BQ137" s="137">
        <f t="shared" si="63"/>
        <v>0</v>
      </c>
      <c r="BR137" s="138">
        <f t="shared" si="64"/>
        <v>0.6</v>
      </c>
      <c r="BS137" s="139">
        <f t="shared" si="65"/>
        <v>0.4</v>
      </c>
    </row>
    <row r="138" spans="1:71" s="140" customFormat="1" ht="24" customHeight="1" thickBot="1">
      <c r="A138" s="66">
        <v>10</v>
      </c>
      <c r="B138" s="41" t="s">
        <v>185</v>
      </c>
      <c r="C138" s="41" t="s">
        <v>186</v>
      </c>
      <c r="D138" s="40" t="s">
        <v>1</v>
      </c>
      <c r="E138" s="40" t="s">
        <v>3</v>
      </c>
      <c r="F138" s="40" t="s">
        <v>1</v>
      </c>
      <c r="G138" s="42" t="s">
        <v>1</v>
      </c>
      <c r="H138" s="116">
        <f t="shared" si="66"/>
        <v>30</v>
      </c>
      <c r="I138" s="112">
        <f t="shared" si="53"/>
        <v>0</v>
      </c>
      <c r="J138" s="112">
        <f t="shared" si="54"/>
        <v>30</v>
      </c>
      <c r="K138" s="112">
        <f t="shared" si="55"/>
        <v>0</v>
      </c>
      <c r="L138" s="113">
        <f t="shared" si="56"/>
        <v>0</v>
      </c>
      <c r="M138" s="111">
        <f t="shared" si="57"/>
        <v>30</v>
      </c>
      <c r="N138" s="115">
        <f t="shared" si="58"/>
        <v>2</v>
      </c>
      <c r="O138" s="198">
        <v>2</v>
      </c>
      <c r="P138" s="141"/>
      <c r="Q138" s="142"/>
      <c r="R138" s="142"/>
      <c r="S138" s="143"/>
      <c r="T138" s="144"/>
      <c r="U138" s="145"/>
      <c r="V138" s="146"/>
      <c r="W138" s="147"/>
      <c r="X138" s="142"/>
      <c r="Y138" s="142"/>
      <c r="Z138" s="148"/>
      <c r="AA138" s="149"/>
      <c r="AB138" s="145"/>
      <c r="AC138" s="146"/>
      <c r="AD138" s="52"/>
      <c r="AE138" s="40">
        <v>15</v>
      </c>
      <c r="AF138" s="40"/>
      <c r="AG138" s="71"/>
      <c r="AH138" s="72">
        <v>15</v>
      </c>
      <c r="AI138" s="43">
        <v>1</v>
      </c>
      <c r="AJ138" s="51" t="s">
        <v>2</v>
      </c>
      <c r="AK138" s="70"/>
      <c r="AL138" s="40">
        <v>15</v>
      </c>
      <c r="AM138" s="40"/>
      <c r="AN138" s="71"/>
      <c r="AO138" s="91">
        <v>15</v>
      </c>
      <c r="AP138" s="43">
        <v>1</v>
      </c>
      <c r="AQ138" s="51" t="s">
        <v>2</v>
      </c>
      <c r="AR138" s="147"/>
      <c r="AS138" s="142"/>
      <c r="AT138" s="142"/>
      <c r="AU138" s="148"/>
      <c r="AV138" s="149"/>
      <c r="AW138" s="145"/>
      <c r="AX138" s="146"/>
      <c r="AY138" s="147"/>
      <c r="AZ138" s="142"/>
      <c r="BA138" s="142"/>
      <c r="BB138" s="148"/>
      <c r="BC138" s="149"/>
      <c r="BD138" s="145"/>
      <c r="BE138" s="146"/>
      <c r="BF138" s="147"/>
      <c r="BG138" s="142"/>
      <c r="BH138" s="142"/>
      <c r="BI138" s="148"/>
      <c r="BJ138" s="149"/>
      <c r="BK138" s="145"/>
      <c r="BL138" s="146"/>
      <c r="BM138" s="66">
        <f t="shared" si="59"/>
        <v>2</v>
      </c>
      <c r="BN138" s="137">
        <f t="shared" si="60"/>
        <v>2</v>
      </c>
      <c r="BO138" s="137">
        <f t="shared" si="61"/>
        <v>30</v>
      </c>
      <c r="BP138" s="137">
        <f t="shared" si="62"/>
        <v>2</v>
      </c>
      <c r="BQ138" s="137">
        <f t="shared" si="63"/>
        <v>0</v>
      </c>
      <c r="BR138" s="138">
        <f t="shared" si="64"/>
        <v>1</v>
      </c>
      <c r="BS138" s="139">
        <f t="shared" si="65"/>
        <v>1</v>
      </c>
    </row>
    <row r="139" spans="1:71" s="140" customFormat="1" ht="24" customHeight="1" thickBot="1">
      <c r="A139" s="66">
        <v>11</v>
      </c>
      <c r="B139" s="41" t="s">
        <v>187</v>
      </c>
      <c r="C139" s="96" t="s">
        <v>188</v>
      </c>
      <c r="D139" s="40" t="s">
        <v>1</v>
      </c>
      <c r="E139" s="40" t="s">
        <v>3</v>
      </c>
      <c r="F139" s="40" t="s">
        <v>1</v>
      </c>
      <c r="G139" s="42" t="s">
        <v>1</v>
      </c>
      <c r="H139" s="116">
        <f t="shared" si="66"/>
        <v>30</v>
      </c>
      <c r="I139" s="112">
        <f t="shared" si="53"/>
        <v>15</v>
      </c>
      <c r="J139" s="112">
        <f t="shared" si="54"/>
        <v>15</v>
      </c>
      <c r="K139" s="112">
        <f t="shared" si="55"/>
        <v>0</v>
      </c>
      <c r="L139" s="113">
        <f t="shared" si="56"/>
        <v>0</v>
      </c>
      <c r="M139" s="111">
        <f t="shared" si="57"/>
        <v>30</v>
      </c>
      <c r="N139" s="115">
        <f t="shared" si="58"/>
        <v>2</v>
      </c>
      <c r="O139" s="43">
        <v>1</v>
      </c>
      <c r="P139" s="141"/>
      <c r="Q139" s="142"/>
      <c r="R139" s="142"/>
      <c r="S139" s="143"/>
      <c r="T139" s="144"/>
      <c r="U139" s="145"/>
      <c r="V139" s="146"/>
      <c r="W139" s="147"/>
      <c r="X139" s="142"/>
      <c r="Y139" s="142"/>
      <c r="Z139" s="148"/>
      <c r="AA139" s="149"/>
      <c r="AB139" s="145"/>
      <c r="AC139" s="146"/>
      <c r="AD139" s="70">
        <v>15</v>
      </c>
      <c r="AE139" s="40">
        <v>15</v>
      </c>
      <c r="AF139" s="40"/>
      <c r="AG139" s="71"/>
      <c r="AH139" s="72">
        <v>30</v>
      </c>
      <c r="AI139" s="43">
        <v>2</v>
      </c>
      <c r="AJ139" s="51" t="s">
        <v>2</v>
      </c>
      <c r="AK139" s="70"/>
      <c r="AL139" s="40"/>
      <c r="AM139" s="40"/>
      <c r="AN139" s="71"/>
      <c r="AO139" s="72"/>
      <c r="AP139" s="43"/>
      <c r="AQ139" s="51"/>
      <c r="AR139" s="147"/>
      <c r="AS139" s="142"/>
      <c r="AT139" s="142"/>
      <c r="AU139" s="148"/>
      <c r="AV139" s="149"/>
      <c r="AW139" s="145"/>
      <c r="AX139" s="146"/>
      <c r="AY139" s="147"/>
      <c r="AZ139" s="142"/>
      <c r="BA139" s="142"/>
      <c r="BB139" s="148"/>
      <c r="BC139" s="149"/>
      <c r="BD139" s="145"/>
      <c r="BE139" s="146"/>
      <c r="BF139" s="147"/>
      <c r="BG139" s="142"/>
      <c r="BH139" s="142"/>
      <c r="BI139" s="148"/>
      <c r="BJ139" s="149"/>
      <c r="BK139" s="145"/>
      <c r="BL139" s="146"/>
      <c r="BM139" s="66">
        <f t="shared" si="59"/>
        <v>2</v>
      </c>
      <c r="BN139" s="137">
        <f t="shared" si="60"/>
        <v>1</v>
      </c>
      <c r="BO139" s="137">
        <f t="shared" si="61"/>
        <v>15</v>
      </c>
      <c r="BP139" s="137">
        <f t="shared" si="62"/>
        <v>2</v>
      </c>
      <c r="BQ139" s="137">
        <f t="shared" si="63"/>
        <v>0</v>
      </c>
      <c r="BR139" s="138">
        <f t="shared" si="64"/>
        <v>1</v>
      </c>
      <c r="BS139" s="139">
        <f t="shared" si="65"/>
        <v>1</v>
      </c>
    </row>
    <row r="140" spans="1:71" s="140" customFormat="1" ht="24" customHeight="1" thickBot="1">
      <c r="A140" s="66">
        <v>12</v>
      </c>
      <c r="B140" s="38" t="s">
        <v>189</v>
      </c>
      <c r="C140" s="96" t="s">
        <v>190</v>
      </c>
      <c r="D140" s="40" t="s">
        <v>1</v>
      </c>
      <c r="E140" s="40" t="s">
        <v>3</v>
      </c>
      <c r="F140" s="40" t="s">
        <v>1</v>
      </c>
      <c r="G140" s="42" t="s">
        <v>1</v>
      </c>
      <c r="H140" s="116">
        <f t="shared" si="66"/>
        <v>30</v>
      </c>
      <c r="I140" s="112">
        <f t="shared" si="53"/>
        <v>15</v>
      </c>
      <c r="J140" s="112">
        <f t="shared" si="54"/>
        <v>15</v>
      </c>
      <c r="K140" s="112">
        <f t="shared" si="55"/>
        <v>0</v>
      </c>
      <c r="L140" s="113">
        <f t="shared" si="56"/>
        <v>0</v>
      </c>
      <c r="M140" s="111">
        <f t="shared" si="57"/>
        <v>20</v>
      </c>
      <c r="N140" s="115">
        <f t="shared" si="58"/>
        <v>2</v>
      </c>
      <c r="O140" s="43">
        <v>1</v>
      </c>
      <c r="P140" s="141"/>
      <c r="Q140" s="142"/>
      <c r="R140" s="142"/>
      <c r="S140" s="143"/>
      <c r="T140" s="144"/>
      <c r="U140" s="145"/>
      <c r="V140" s="146"/>
      <c r="W140" s="147"/>
      <c r="X140" s="142"/>
      <c r="Y140" s="142"/>
      <c r="Z140" s="148"/>
      <c r="AA140" s="149"/>
      <c r="AB140" s="145"/>
      <c r="AC140" s="146"/>
      <c r="AD140" s="52"/>
      <c r="AE140" s="40"/>
      <c r="AF140" s="40"/>
      <c r="AG140" s="71"/>
      <c r="AH140" s="72"/>
      <c r="AI140" s="43"/>
      <c r="AJ140" s="51"/>
      <c r="AK140" s="70">
        <v>15</v>
      </c>
      <c r="AL140" s="40">
        <v>15</v>
      </c>
      <c r="AM140" s="40"/>
      <c r="AN140" s="71"/>
      <c r="AO140" s="72">
        <v>20</v>
      </c>
      <c r="AP140" s="43">
        <v>2</v>
      </c>
      <c r="AQ140" s="51" t="s">
        <v>0</v>
      </c>
      <c r="AR140" s="147"/>
      <c r="AS140" s="142"/>
      <c r="AT140" s="142"/>
      <c r="AU140" s="148"/>
      <c r="AV140" s="149"/>
      <c r="AW140" s="145"/>
      <c r="AX140" s="146"/>
      <c r="AY140" s="147"/>
      <c r="AZ140" s="142"/>
      <c r="BA140" s="142"/>
      <c r="BB140" s="148"/>
      <c r="BC140" s="149"/>
      <c r="BD140" s="145"/>
      <c r="BE140" s="146"/>
      <c r="BF140" s="147"/>
      <c r="BG140" s="142"/>
      <c r="BH140" s="142"/>
      <c r="BI140" s="148"/>
      <c r="BJ140" s="149"/>
      <c r="BK140" s="145"/>
      <c r="BL140" s="146"/>
      <c r="BM140" s="66">
        <f t="shared" si="59"/>
        <v>2</v>
      </c>
      <c r="BN140" s="137">
        <f t="shared" si="60"/>
        <v>1</v>
      </c>
      <c r="BO140" s="137">
        <f t="shared" si="61"/>
        <v>15</v>
      </c>
      <c r="BP140" s="137">
        <f t="shared" si="62"/>
        <v>2</v>
      </c>
      <c r="BQ140" s="137">
        <f t="shared" si="63"/>
        <v>0</v>
      </c>
      <c r="BR140" s="138">
        <f t="shared" si="64"/>
        <v>1.2</v>
      </c>
      <c r="BS140" s="139">
        <f t="shared" si="65"/>
        <v>0.8</v>
      </c>
    </row>
    <row r="141" spans="1:71" s="140" customFormat="1" ht="24" customHeight="1" thickBot="1">
      <c r="A141" s="66">
        <v>13</v>
      </c>
      <c r="B141" s="38" t="s">
        <v>191</v>
      </c>
      <c r="C141" s="96" t="s">
        <v>192</v>
      </c>
      <c r="D141" s="40" t="s">
        <v>1</v>
      </c>
      <c r="E141" s="40" t="s">
        <v>3</v>
      </c>
      <c r="F141" s="40" t="s">
        <v>1</v>
      </c>
      <c r="G141" s="40" t="s">
        <v>3</v>
      </c>
      <c r="H141" s="116">
        <f t="shared" si="66"/>
        <v>30</v>
      </c>
      <c r="I141" s="112">
        <f t="shared" si="53"/>
        <v>0</v>
      </c>
      <c r="J141" s="112">
        <f t="shared" si="54"/>
        <v>30</v>
      </c>
      <c r="K141" s="112">
        <f t="shared" si="55"/>
        <v>0</v>
      </c>
      <c r="L141" s="113">
        <f t="shared" si="56"/>
        <v>0</v>
      </c>
      <c r="M141" s="111">
        <f t="shared" si="57"/>
        <v>30</v>
      </c>
      <c r="N141" s="115">
        <f t="shared" si="58"/>
        <v>2</v>
      </c>
      <c r="O141" s="43"/>
      <c r="P141" s="141"/>
      <c r="Q141" s="142"/>
      <c r="R141" s="142"/>
      <c r="S141" s="143"/>
      <c r="T141" s="144"/>
      <c r="U141" s="145"/>
      <c r="V141" s="146"/>
      <c r="W141" s="147"/>
      <c r="X141" s="142"/>
      <c r="Y141" s="142"/>
      <c r="Z141" s="148"/>
      <c r="AA141" s="149"/>
      <c r="AB141" s="145"/>
      <c r="AC141" s="146"/>
      <c r="AD141" s="52"/>
      <c r="AE141" s="40"/>
      <c r="AF141" s="40"/>
      <c r="AG141" s="71"/>
      <c r="AH141" s="72"/>
      <c r="AI141" s="43"/>
      <c r="AJ141" s="51"/>
      <c r="AK141" s="70"/>
      <c r="AL141" s="40">
        <v>30</v>
      </c>
      <c r="AM141" s="40"/>
      <c r="AN141" s="71"/>
      <c r="AO141" s="72">
        <v>30</v>
      </c>
      <c r="AP141" s="43">
        <v>2</v>
      </c>
      <c r="AQ141" s="51" t="s">
        <v>2</v>
      </c>
      <c r="AR141" s="147"/>
      <c r="AS141" s="142"/>
      <c r="AT141" s="142"/>
      <c r="AU141" s="148"/>
      <c r="AV141" s="149"/>
      <c r="AW141" s="145"/>
      <c r="AX141" s="146"/>
      <c r="AY141" s="147"/>
      <c r="AZ141" s="142"/>
      <c r="BA141" s="142"/>
      <c r="BB141" s="148"/>
      <c r="BC141" s="149"/>
      <c r="BD141" s="145"/>
      <c r="BE141" s="146"/>
      <c r="BF141" s="147"/>
      <c r="BG141" s="142"/>
      <c r="BH141" s="142"/>
      <c r="BI141" s="148"/>
      <c r="BJ141" s="149"/>
      <c r="BK141" s="145"/>
      <c r="BL141" s="146"/>
      <c r="BM141" s="66">
        <f t="shared" si="59"/>
        <v>2</v>
      </c>
      <c r="BN141" s="137">
        <f t="shared" si="60"/>
        <v>0</v>
      </c>
      <c r="BO141" s="137">
        <f t="shared" si="61"/>
        <v>0</v>
      </c>
      <c r="BP141" s="137">
        <f t="shared" si="62"/>
        <v>2</v>
      </c>
      <c r="BQ141" s="137">
        <f t="shared" si="63"/>
        <v>0</v>
      </c>
      <c r="BR141" s="138">
        <f t="shared" si="64"/>
        <v>1</v>
      </c>
      <c r="BS141" s="139">
        <f t="shared" si="65"/>
        <v>1</v>
      </c>
    </row>
    <row r="142" spans="1:71" s="140" customFormat="1" ht="24" customHeight="1" thickBot="1">
      <c r="A142" s="66">
        <v>14</v>
      </c>
      <c r="B142" s="142" t="s">
        <v>193</v>
      </c>
      <c r="C142" s="96" t="s">
        <v>194</v>
      </c>
      <c r="D142" s="40" t="s">
        <v>1</v>
      </c>
      <c r="E142" s="40" t="s">
        <v>3</v>
      </c>
      <c r="F142" s="40" t="s">
        <v>1</v>
      </c>
      <c r="G142" s="42" t="s">
        <v>1</v>
      </c>
      <c r="H142" s="116">
        <f t="shared" si="66"/>
        <v>30</v>
      </c>
      <c r="I142" s="112">
        <f t="shared" si="53"/>
        <v>0</v>
      </c>
      <c r="J142" s="112">
        <f t="shared" si="54"/>
        <v>30</v>
      </c>
      <c r="K142" s="112">
        <f t="shared" si="55"/>
        <v>0</v>
      </c>
      <c r="L142" s="113">
        <f t="shared" si="56"/>
        <v>0</v>
      </c>
      <c r="M142" s="111">
        <f t="shared" si="57"/>
        <v>20</v>
      </c>
      <c r="N142" s="115">
        <f t="shared" si="58"/>
        <v>2</v>
      </c>
      <c r="O142" s="43">
        <v>2</v>
      </c>
      <c r="P142" s="141"/>
      <c r="Q142" s="142"/>
      <c r="R142" s="142"/>
      <c r="S142" s="143"/>
      <c r="T142" s="144"/>
      <c r="U142" s="145"/>
      <c r="V142" s="146"/>
      <c r="W142" s="147"/>
      <c r="X142" s="142"/>
      <c r="Y142" s="142"/>
      <c r="Z142" s="148"/>
      <c r="AA142" s="149"/>
      <c r="AB142" s="145"/>
      <c r="AC142" s="146"/>
      <c r="AD142" s="52"/>
      <c r="AE142" s="40"/>
      <c r="AF142" s="40"/>
      <c r="AG142" s="71"/>
      <c r="AH142" s="72"/>
      <c r="AI142" s="43"/>
      <c r="AJ142" s="51"/>
      <c r="AK142" s="70"/>
      <c r="AL142" s="40">
        <v>30</v>
      </c>
      <c r="AM142" s="40"/>
      <c r="AN142" s="71"/>
      <c r="AO142" s="72">
        <v>20</v>
      </c>
      <c r="AP142" s="43">
        <v>2</v>
      </c>
      <c r="AQ142" s="51" t="s">
        <v>2</v>
      </c>
      <c r="AR142" s="147"/>
      <c r="AS142" s="142"/>
      <c r="AT142" s="142"/>
      <c r="AU142" s="148"/>
      <c r="AV142" s="149"/>
      <c r="AW142" s="145"/>
      <c r="AX142" s="146"/>
      <c r="AY142" s="147"/>
      <c r="AZ142" s="142"/>
      <c r="BA142" s="142"/>
      <c r="BB142" s="148"/>
      <c r="BC142" s="149"/>
      <c r="BD142" s="145"/>
      <c r="BE142" s="146"/>
      <c r="BF142" s="147"/>
      <c r="BG142" s="142"/>
      <c r="BH142" s="142"/>
      <c r="BI142" s="148"/>
      <c r="BJ142" s="149"/>
      <c r="BK142" s="145"/>
      <c r="BL142" s="146"/>
      <c r="BM142" s="66">
        <f t="shared" si="59"/>
        <v>2</v>
      </c>
      <c r="BN142" s="137">
        <f t="shared" si="60"/>
        <v>2</v>
      </c>
      <c r="BO142" s="137">
        <f t="shared" si="61"/>
        <v>30</v>
      </c>
      <c r="BP142" s="137">
        <f t="shared" si="62"/>
        <v>2</v>
      </c>
      <c r="BQ142" s="137">
        <f t="shared" si="63"/>
        <v>0</v>
      </c>
      <c r="BR142" s="138">
        <f t="shared" si="64"/>
        <v>1.2</v>
      </c>
      <c r="BS142" s="139">
        <f t="shared" si="65"/>
        <v>0.8</v>
      </c>
    </row>
    <row r="143" spans="1:71" s="140" customFormat="1" ht="24" customHeight="1" thickBot="1">
      <c r="A143" s="66">
        <v>15</v>
      </c>
      <c r="B143" s="151" t="s">
        <v>195</v>
      </c>
      <c r="C143" s="41" t="s">
        <v>196</v>
      </c>
      <c r="D143" s="40" t="s">
        <v>1</v>
      </c>
      <c r="E143" s="40" t="s">
        <v>3</v>
      </c>
      <c r="F143" s="40" t="s">
        <v>1</v>
      </c>
      <c r="G143" s="42" t="s">
        <v>1</v>
      </c>
      <c r="H143" s="116">
        <f t="shared" si="66"/>
        <v>30</v>
      </c>
      <c r="I143" s="112">
        <f t="shared" si="53"/>
        <v>15</v>
      </c>
      <c r="J143" s="112">
        <f t="shared" si="54"/>
        <v>15</v>
      </c>
      <c r="K143" s="112">
        <f t="shared" si="55"/>
        <v>0</v>
      </c>
      <c r="L143" s="113">
        <f t="shared" si="56"/>
        <v>0</v>
      </c>
      <c r="M143" s="111">
        <f t="shared" si="57"/>
        <v>25</v>
      </c>
      <c r="N143" s="115">
        <f t="shared" si="58"/>
        <v>2</v>
      </c>
      <c r="O143" s="43">
        <v>1</v>
      </c>
      <c r="P143" s="141"/>
      <c r="Q143" s="142"/>
      <c r="R143" s="142"/>
      <c r="S143" s="143"/>
      <c r="T143" s="144"/>
      <c r="U143" s="145"/>
      <c r="V143" s="146"/>
      <c r="W143" s="147"/>
      <c r="X143" s="142"/>
      <c r="Y143" s="142"/>
      <c r="Z143" s="148"/>
      <c r="AA143" s="149"/>
      <c r="AB143" s="145"/>
      <c r="AC143" s="146"/>
      <c r="AD143" s="52"/>
      <c r="AE143" s="40"/>
      <c r="AF143" s="40"/>
      <c r="AG143" s="71"/>
      <c r="AH143" s="72"/>
      <c r="AI143" s="43"/>
      <c r="AJ143" s="51"/>
      <c r="AK143" s="52">
        <v>15</v>
      </c>
      <c r="AL143" s="40">
        <v>15</v>
      </c>
      <c r="AM143" s="40"/>
      <c r="AN143" s="71"/>
      <c r="AO143" s="72">
        <v>25</v>
      </c>
      <c r="AP143" s="43">
        <v>2</v>
      </c>
      <c r="AQ143" s="51" t="s">
        <v>2</v>
      </c>
      <c r="AR143" s="147"/>
      <c r="AS143" s="142"/>
      <c r="AT143" s="142"/>
      <c r="AU143" s="148"/>
      <c r="AV143" s="149"/>
      <c r="AW143" s="145"/>
      <c r="AX143" s="146"/>
      <c r="AY143" s="147"/>
      <c r="AZ143" s="142"/>
      <c r="BA143" s="142"/>
      <c r="BB143" s="148"/>
      <c r="BC143" s="149"/>
      <c r="BD143" s="145"/>
      <c r="BE143" s="146"/>
      <c r="BF143" s="147"/>
      <c r="BG143" s="142"/>
      <c r="BH143" s="142"/>
      <c r="BI143" s="148"/>
      <c r="BJ143" s="149"/>
      <c r="BK143" s="145"/>
      <c r="BL143" s="146"/>
      <c r="BM143" s="66">
        <f t="shared" si="59"/>
        <v>2</v>
      </c>
      <c r="BN143" s="137">
        <f t="shared" si="60"/>
        <v>1</v>
      </c>
      <c r="BO143" s="137">
        <f t="shared" si="61"/>
        <v>15</v>
      </c>
      <c r="BP143" s="137">
        <f t="shared" si="62"/>
        <v>2</v>
      </c>
      <c r="BQ143" s="137">
        <f t="shared" si="63"/>
        <v>0</v>
      </c>
      <c r="BR143" s="138">
        <f t="shared" si="64"/>
        <v>1.0909090909090908</v>
      </c>
      <c r="BS143" s="139">
        <f t="shared" si="65"/>
        <v>0.90909090909090906</v>
      </c>
    </row>
    <row r="144" spans="1:71" s="140" customFormat="1" ht="24" customHeight="1" thickBot="1">
      <c r="A144" s="66">
        <v>16</v>
      </c>
      <c r="B144" s="41" t="s">
        <v>197</v>
      </c>
      <c r="C144" s="96" t="s">
        <v>198</v>
      </c>
      <c r="D144" s="40" t="s">
        <v>1</v>
      </c>
      <c r="E144" s="40" t="s">
        <v>3</v>
      </c>
      <c r="F144" s="40" t="s">
        <v>1</v>
      </c>
      <c r="G144" s="42" t="s">
        <v>1</v>
      </c>
      <c r="H144" s="116">
        <f t="shared" si="66"/>
        <v>45</v>
      </c>
      <c r="I144" s="112">
        <f t="shared" si="53"/>
        <v>15</v>
      </c>
      <c r="J144" s="112">
        <f t="shared" si="54"/>
        <v>30</v>
      </c>
      <c r="K144" s="112">
        <f t="shared" si="55"/>
        <v>0</v>
      </c>
      <c r="L144" s="113">
        <f t="shared" si="56"/>
        <v>0</v>
      </c>
      <c r="M144" s="111">
        <f t="shared" si="57"/>
        <v>35</v>
      </c>
      <c r="N144" s="115">
        <f t="shared" si="58"/>
        <v>3</v>
      </c>
      <c r="O144" s="43">
        <v>2</v>
      </c>
      <c r="P144" s="141"/>
      <c r="Q144" s="142"/>
      <c r="R144" s="142"/>
      <c r="S144" s="143"/>
      <c r="T144" s="144"/>
      <c r="U144" s="145"/>
      <c r="V144" s="146"/>
      <c r="W144" s="147"/>
      <c r="X144" s="142"/>
      <c r="Y144" s="142"/>
      <c r="Z144" s="148"/>
      <c r="AA144" s="149"/>
      <c r="AB144" s="145"/>
      <c r="AC144" s="146"/>
      <c r="AD144" s="52"/>
      <c r="AE144" s="40"/>
      <c r="AF144" s="40"/>
      <c r="AG144" s="71"/>
      <c r="AH144" s="72"/>
      <c r="AI144" s="43"/>
      <c r="AJ144" s="51"/>
      <c r="AK144" s="70">
        <v>15</v>
      </c>
      <c r="AL144" s="40">
        <v>30</v>
      </c>
      <c r="AM144" s="40"/>
      <c r="AN144" s="71"/>
      <c r="AO144" s="72">
        <v>35</v>
      </c>
      <c r="AP144" s="43">
        <v>3</v>
      </c>
      <c r="AQ144" s="51" t="s">
        <v>2</v>
      </c>
      <c r="AR144" s="147"/>
      <c r="AS144" s="142"/>
      <c r="AT144" s="142"/>
      <c r="AU144" s="148"/>
      <c r="AV144" s="149"/>
      <c r="AW144" s="145"/>
      <c r="AX144" s="146"/>
      <c r="AY144" s="147"/>
      <c r="AZ144" s="142"/>
      <c r="BA144" s="142"/>
      <c r="BB144" s="148"/>
      <c r="BC144" s="149"/>
      <c r="BD144" s="145"/>
      <c r="BE144" s="146"/>
      <c r="BF144" s="147"/>
      <c r="BG144" s="142"/>
      <c r="BH144" s="142"/>
      <c r="BI144" s="148"/>
      <c r="BJ144" s="149"/>
      <c r="BK144" s="145"/>
      <c r="BL144" s="146"/>
      <c r="BM144" s="66">
        <f t="shared" si="59"/>
        <v>3</v>
      </c>
      <c r="BN144" s="137">
        <f t="shared" si="60"/>
        <v>2</v>
      </c>
      <c r="BO144" s="137">
        <f t="shared" si="61"/>
        <v>30</v>
      </c>
      <c r="BP144" s="137">
        <f t="shared" si="62"/>
        <v>3</v>
      </c>
      <c r="BQ144" s="137">
        <f t="shared" si="63"/>
        <v>0</v>
      </c>
      <c r="BR144" s="138">
        <f t="shared" si="64"/>
        <v>1.6875</v>
      </c>
      <c r="BS144" s="139">
        <f t="shared" si="65"/>
        <v>1.3125</v>
      </c>
    </row>
    <row r="145" spans="1:71" s="140" customFormat="1" ht="24" customHeight="1" thickBot="1">
      <c r="A145" s="66">
        <v>17</v>
      </c>
      <c r="B145" s="41" t="s">
        <v>199</v>
      </c>
      <c r="C145" s="96" t="s">
        <v>200</v>
      </c>
      <c r="D145" s="40" t="s">
        <v>1</v>
      </c>
      <c r="E145" s="40" t="s">
        <v>3</v>
      </c>
      <c r="F145" s="40" t="s">
        <v>1</v>
      </c>
      <c r="G145" s="42" t="s">
        <v>1</v>
      </c>
      <c r="H145" s="116">
        <f t="shared" si="66"/>
        <v>30</v>
      </c>
      <c r="I145" s="112">
        <f t="shared" si="53"/>
        <v>0</v>
      </c>
      <c r="J145" s="112">
        <f t="shared" si="54"/>
        <v>30</v>
      </c>
      <c r="K145" s="112">
        <f t="shared" si="55"/>
        <v>0</v>
      </c>
      <c r="L145" s="113">
        <f t="shared" si="56"/>
        <v>0</v>
      </c>
      <c r="M145" s="111">
        <f t="shared" si="57"/>
        <v>25</v>
      </c>
      <c r="N145" s="115">
        <f t="shared" si="58"/>
        <v>2</v>
      </c>
      <c r="O145" s="43">
        <v>1</v>
      </c>
      <c r="P145" s="141"/>
      <c r="Q145" s="142"/>
      <c r="R145" s="142"/>
      <c r="S145" s="143"/>
      <c r="T145" s="144"/>
      <c r="U145" s="145"/>
      <c r="V145" s="146"/>
      <c r="W145" s="147"/>
      <c r="X145" s="142"/>
      <c r="Y145" s="142"/>
      <c r="Z145" s="148"/>
      <c r="AA145" s="149"/>
      <c r="AB145" s="145"/>
      <c r="AC145" s="146"/>
      <c r="AD145" s="52"/>
      <c r="AE145" s="40"/>
      <c r="AF145" s="40"/>
      <c r="AG145" s="71"/>
      <c r="AH145" s="72"/>
      <c r="AI145" s="43"/>
      <c r="AJ145" s="51"/>
      <c r="AK145" s="70"/>
      <c r="AL145" s="40">
        <v>30</v>
      </c>
      <c r="AM145" s="40"/>
      <c r="AN145" s="71"/>
      <c r="AO145" s="72">
        <v>25</v>
      </c>
      <c r="AP145" s="43">
        <v>2</v>
      </c>
      <c r="AQ145" s="51" t="s">
        <v>2</v>
      </c>
      <c r="AR145" s="147"/>
      <c r="AS145" s="142"/>
      <c r="AT145" s="142"/>
      <c r="AU145" s="148"/>
      <c r="AV145" s="149"/>
      <c r="AW145" s="145"/>
      <c r="AX145" s="146"/>
      <c r="AY145" s="147"/>
      <c r="AZ145" s="142"/>
      <c r="BA145" s="142"/>
      <c r="BB145" s="148"/>
      <c r="BC145" s="149"/>
      <c r="BD145" s="145"/>
      <c r="BE145" s="146"/>
      <c r="BF145" s="147"/>
      <c r="BG145" s="142"/>
      <c r="BH145" s="142"/>
      <c r="BI145" s="148"/>
      <c r="BJ145" s="149"/>
      <c r="BK145" s="145"/>
      <c r="BL145" s="146"/>
      <c r="BM145" s="66">
        <f t="shared" si="59"/>
        <v>2</v>
      </c>
      <c r="BN145" s="137">
        <f t="shared" si="60"/>
        <v>1</v>
      </c>
      <c r="BO145" s="137">
        <f t="shared" si="61"/>
        <v>30</v>
      </c>
      <c r="BP145" s="137">
        <f t="shared" si="62"/>
        <v>2</v>
      </c>
      <c r="BQ145" s="137">
        <f t="shared" si="63"/>
        <v>0</v>
      </c>
      <c r="BR145" s="138">
        <f t="shared" si="64"/>
        <v>1.0909090909090908</v>
      </c>
      <c r="BS145" s="139">
        <f t="shared" si="65"/>
        <v>0.90909090909090906</v>
      </c>
    </row>
    <row r="146" spans="1:71" s="140" customFormat="1" ht="24" customHeight="1" thickBot="1">
      <c r="A146" s="66">
        <v>18</v>
      </c>
      <c r="B146" s="41" t="s">
        <v>201</v>
      </c>
      <c r="C146" s="96" t="s">
        <v>202</v>
      </c>
      <c r="D146" s="40" t="s">
        <v>1</v>
      </c>
      <c r="E146" s="40" t="s">
        <v>3</v>
      </c>
      <c r="F146" s="40" t="s">
        <v>1</v>
      </c>
      <c r="G146" s="42" t="s">
        <v>1</v>
      </c>
      <c r="H146" s="116">
        <f t="shared" si="66"/>
        <v>30</v>
      </c>
      <c r="I146" s="112">
        <f t="shared" si="53"/>
        <v>0</v>
      </c>
      <c r="J146" s="112">
        <f t="shared" si="54"/>
        <v>30</v>
      </c>
      <c r="K146" s="112">
        <f t="shared" si="55"/>
        <v>0</v>
      </c>
      <c r="L146" s="113">
        <f t="shared" si="56"/>
        <v>0</v>
      </c>
      <c r="M146" s="111">
        <f t="shared" si="57"/>
        <v>20</v>
      </c>
      <c r="N146" s="115">
        <f t="shared" si="58"/>
        <v>2</v>
      </c>
      <c r="O146" s="43">
        <v>2</v>
      </c>
      <c r="P146" s="141"/>
      <c r="Q146" s="142"/>
      <c r="R146" s="142"/>
      <c r="S146" s="143"/>
      <c r="T146" s="144"/>
      <c r="U146" s="145"/>
      <c r="V146" s="146"/>
      <c r="W146" s="147"/>
      <c r="X146" s="142"/>
      <c r="Y146" s="142"/>
      <c r="Z146" s="148"/>
      <c r="AA146" s="149"/>
      <c r="AB146" s="145"/>
      <c r="AC146" s="146"/>
      <c r="AD146" s="52"/>
      <c r="AE146" s="40"/>
      <c r="AF146" s="40"/>
      <c r="AG146" s="71"/>
      <c r="AH146" s="72"/>
      <c r="AI146" s="43"/>
      <c r="AJ146" s="51"/>
      <c r="AK146" s="70"/>
      <c r="AL146" s="40">
        <v>30</v>
      </c>
      <c r="AM146" s="40"/>
      <c r="AN146" s="71"/>
      <c r="AO146" s="72">
        <v>20</v>
      </c>
      <c r="AP146" s="43">
        <v>2</v>
      </c>
      <c r="AQ146" s="51" t="s">
        <v>2</v>
      </c>
      <c r="AR146" s="147"/>
      <c r="AS146" s="142"/>
      <c r="AT146" s="142"/>
      <c r="AU146" s="148"/>
      <c r="AV146" s="149"/>
      <c r="AW146" s="145"/>
      <c r="AX146" s="146"/>
      <c r="AY146" s="147"/>
      <c r="AZ146" s="142"/>
      <c r="BA146" s="142"/>
      <c r="BB146" s="148"/>
      <c r="BC146" s="149"/>
      <c r="BD146" s="145"/>
      <c r="BE146" s="146"/>
      <c r="BF146" s="147"/>
      <c r="BG146" s="142"/>
      <c r="BH146" s="142"/>
      <c r="BI146" s="148"/>
      <c r="BJ146" s="149"/>
      <c r="BK146" s="145"/>
      <c r="BL146" s="146"/>
      <c r="BM146" s="66">
        <f t="shared" si="59"/>
        <v>2</v>
      </c>
      <c r="BN146" s="137">
        <f t="shared" si="60"/>
        <v>2</v>
      </c>
      <c r="BO146" s="137">
        <f t="shared" si="61"/>
        <v>30</v>
      </c>
      <c r="BP146" s="137">
        <f t="shared" si="62"/>
        <v>2</v>
      </c>
      <c r="BQ146" s="137">
        <f t="shared" si="63"/>
        <v>0</v>
      </c>
      <c r="BR146" s="138">
        <f t="shared" si="64"/>
        <v>1.2</v>
      </c>
      <c r="BS146" s="139">
        <f t="shared" si="65"/>
        <v>0.8</v>
      </c>
    </row>
    <row r="147" spans="1:71" s="140" customFormat="1" ht="7.5" customHeight="1" thickBot="1">
      <c r="A147" s="66">
        <v>24</v>
      </c>
      <c r="B147" s="151"/>
      <c r="C147" s="151"/>
      <c r="D147" s="142"/>
      <c r="E147" s="142"/>
      <c r="F147" s="142"/>
      <c r="G147" s="143"/>
      <c r="H147" s="116">
        <f t="shared" si="66"/>
        <v>0</v>
      </c>
      <c r="I147" s="112">
        <f t="shared" si="53"/>
        <v>0</v>
      </c>
      <c r="J147" s="112">
        <f t="shared" si="54"/>
        <v>0</v>
      </c>
      <c r="K147" s="112">
        <f t="shared" si="55"/>
        <v>0</v>
      </c>
      <c r="L147" s="113">
        <f t="shared" si="56"/>
        <v>0</v>
      </c>
      <c r="M147" s="111">
        <f t="shared" si="57"/>
        <v>0</v>
      </c>
      <c r="N147" s="115">
        <f t="shared" si="58"/>
        <v>0</v>
      </c>
      <c r="O147" s="43"/>
      <c r="P147" s="141"/>
      <c r="Q147" s="142"/>
      <c r="R147" s="142"/>
      <c r="S147" s="143"/>
      <c r="T147" s="144"/>
      <c r="U147" s="145"/>
      <c r="V147" s="146"/>
      <c r="W147" s="147"/>
      <c r="X147" s="142"/>
      <c r="Y147" s="142"/>
      <c r="Z147" s="148"/>
      <c r="AA147" s="149"/>
      <c r="AB147" s="145"/>
      <c r="AC147" s="146"/>
      <c r="AD147" s="147"/>
      <c r="AE147" s="142"/>
      <c r="AF147" s="142"/>
      <c r="AG147" s="148"/>
      <c r="AH147" s="149"/>
      <c r="AI147" s="145"/>
      <c r="AJ147" s="146"/>
      <c r="AK147" s="147"/>
      <c r="AL147" s="142"/>
      <c r="AM147" s="142"/>
      <c r="AN147" s="148"/>
      <c r="AO147" s="149"/>
      <c r="AP147" s="145"/>
      <c r="AQ147" s="146"/>
      <c r="AR147" s="147"/>
      <c r="AS147" s="142"/>
      <c r="AT147" s="142"/>
      <c r="AU147" s="148"/>
      <c r="AV147" s="149"/>
      <c r="AW147" s="145"/>
      <c r="AX147" s="146"/>
      <c r="AY147" s="147"/>
      <c r="AZ147" s="142"/>
      <c r="BA147" s="142"/>
      <c r="BB147" s="148"/>
      <c r="BC147" s="149"/>
      <c r="BD147" s="145"/>
      <c r="BE147" s="146"/>
      <c r="BF147" s="147"/>
      <c r="BG147" s="142"/>
      <c r="BH147" s="142"/>
      <c r="BI147" s="148"/>
      <c r="BJ147" s="149"/>
      <c r="BK147" s="145"/>
      <c r="BL147" s="146"/>
      <c r="BM147" s="66">
        <f t="shared" si="59"/>
        <v>0</v>
      </c>
      <c r="BN147" s="137">
        <f t="shared" si="60"/>
        <v>0</v>
      </c>
      <c r="BO147" s="137">
        <f t="shared" si="61"/>
        <v>0</v>
      </c>
      <c r="BP147" s="137">
        <f t="shared" si="62"/>
        <v>0</v>
      </c>
      <c r="BQ147" s="137">
        <f t="shared" si="63"/>
        <v>0</v>
      </c>
      <c r="BR147" s="138">
        <f t="shared" si="64"/>
        <v>0</v>
      </c>
      <c r="BS147" s="139">
        <f t="shared" si="65"/>
        <v>0</v>
      </c>
    </row>
    <row r="148" spans="1:71" s="140" customFormat="1" ht="7.5" customHeight="1" thickBot="1">
      <c r="A148" s="66">
        <v>25</v>
      </c>
      <c r="B148" s="151"/>
      <c r="C148" s="151"/>
      <c r="D148" s="142"/>
      <c r="E148" s="142"/>
      <c r="F148" s="142"/>
      <c r="G148" s="143"/>
      <c r="H148" s="116">
        <f t="shared" si="66"/>
        <v>0</v>
      </c>
      <c r="I148" s="112">
        <f t="shared" si="53"/>
        <v>0</v>
      </c>
      <c r="J148" s="112">
        <f t="shared" si="54"/>
        <v>0</v>
      </c>
      <c r="K148" s="112">
        <f t="shared" si="55"/>
        <v>0</v>
      </c>
      <c r="L148" s="113">
        <f t="shared" si="56"/>
        <v>0</v>
      </c>
      <c r="M148" s="111">
        <f t="shared" si="57"/>
        <v>0</v>
      </c>
      <c r="N148" s="115">
        <f t="shared" si="58"/>
        <v>0</v>
      </c>
      <c r="O148" s="43"/>
      <c r="P148" s="141"/>
      <c r="Q148" s="142"/>
      <c r="R148" s="142"/>
      <c r="S148" s="143"/>
      <c r="T148" s="144"/>
      <c r="U148" s="145"/>
      <c r="V148" s="146"/>
      <c r="W148" s="147"/>
      <c r="X148" s="142"/>
      <c r="Y148" s="142"/>
      <c r="Z148" s="148"/>
      <c r="AA148" s="149"/>
      <c r="AB148" s="145"/>
      <c r="AC148" s="146"/>
      <c r="AD148" s="147"/>
      <c r="AE148" s="142"/>
      <c r="AF148" s="142"/>
      <c r="AG148" s="148"/>
      <c r="AH148" s="149"/>
      <c r="AI148" s="145"/>
      <c r="AJ148" s="146"/>
      <c r="AK148" s="147"/>
      <c r="AL148" s="142"/>
      <c r="AM148" s="142"/>
      <c r="AN148" s="148"/>
      <c r="AO148" s="149"/>
      <c r="AP148" s="145"/>
      <c r="AQ148" s="146"/>
      <c r="AR148" s="147"/>
      <c r="AS148" s="142"/>
      <c r="AT148" s="142"/>
      <c r="AU148" s="148"/>
      <c r="AV148" s="149"/>
      <c r="AW148" s="145"/>
      <c r="AX148" s="146"/>
      <c r="AY148" s="147"/>
      <c r="AZ148" s="142"/>
      <c r="BA148" s="142"/>
      <c r="BB148" s="148"/>
      <c r="BC148" s="149"/>
      <c r="BD148" s="145"/>
      <c r="BE148" s="146"/>
      <c r="BF148" s="147"/>
      <c r="BG148" s="142"/>
      <c r="BH148" s="142"/>
      <c r="BI148" s="148"/>
      <c r="BJ148" s="149"/>
      <c r="BK148" s="145"/>
      <c r="BL148" s="146"/>
      <c r="BM148" s="66">
        <f t="shared" si="59"/>
        <v>0</v>
      </c>
      <c r="BN148" s="137">
        <f t="shared" si="60"/>
        <v>0</v>
      </c>
      <c r="BO148" s="137">
        <f t="shared" si="61"/>
        <v>0</v>
      </c>
      <c r="BP148" s="137">
        <f t="shared" si="62"/>
        <v>0</v>
      </c>
      <c r="BQ148" s="137">
        <f t="shared" si="63"/>
        <v>0</v>
      </c>
      <c r="BR148" s="138">
        <f t="shared" si="64"/>
        <v>0</v>
      </c>
      <c r="BS148" s="139">
        <f t="shared" si="65"/>
        <v>0</v>
      </c>
    </row>
    <row r="149" spans="1:71" s="140" customFormat="1" ht="7.5" customHeight="1" thickBot="1">
      <c r="A149" s="66">
        <v>26</v>
      </c>
      <c r="B149" s="151"/>
      <c r="C149" s="151"/>
      <c r="D149" s="142"/>
      <c r="E149" s="142"/>
      <c r="F149" s="142"/>
      <c r="G149" s="143"/>
      <c r="H149" s="116">
        <f t="shared" si="66"/>
        <v>0</v>
      </c>
      <c r="I149" s="112">
        <f t="shared" si="53"/>
        <v>0</v>
      </c>
      <c r="J149" s="112">
        <f t="shared" si="54"/>
        <v>0</v>
      </c>
      <c r="K149" s="112">
        <f t="shared" si="55"/>
        <v>0</v>
      </c>
      <c r="L149" s="113">
        <f t="shared" si="56"/>
        <v>0</v>
      </c>
      <c r="M149" s="111">
        <f t="shared" si="57"/>
        <v>0</v>
      </c>
      <c r="N149" s="115">
        <f t="shared" si="58"/>
        <v>0</v>
      </c>
      <c r="O149" s="43"/>
      <c r="P149" s="141"/>
      <c r="Q149" s="142"/>
      <c r="R149" s="142"/>
      <c r="S149" s="143"/>
      <c r="T149" s="144"/>
      <c r="U149" s="145"/>
      <c r="V149" s="146"/>
      <c r="W149" s="147"/>
      <c r="X149" s="142"/>
      <c r="Y149" s="142"/>
      <c r="Z149" s="148"/>
      <c r="AA149" s="149"/>
      <c r="AB149" s="145"/>
      <c r="AC149" s="146"/>
      <c r="AD149" s="147"/>
      <c r="AE149" s="142"/>
      <c r="AF149" s="142"/>
      <c r="AG149" s="148"/>
      <c r="AH149" s="149"/>
      <c r="AI149" s="145"/>
      <c r="AJ149" s="146"/>
      <c r="AK149" s="147"/>
      <c r="AL149" s="142"/>
      <c r="AM149" s="142"/>
      <c r="AN149" s="148"/>
      <c r="AO149" s="149"/>
      <c r="AP149" s="145"/>
      <c r="AQ149" s="146"/>
      <c r="AR149" s="147"/>
      <c r="AS149" s="142"/>
      <c r="AT149" s="142"/>
      <c r="AU149" s="148"/>
      <c r="AV149" s="149"/>
      <c r="AW149" s="145"/>
      <c r="AX149" s="146"/>
      <c r="AY149" s="147"/>
      <c r="AZ149" s="142"/>
      <c r="BA149" s="142"/>
      <c r="BB149" s="148"/>
      <c r="BC149" s="149"/>
      <c r="BD149" s="145"/>
      <c r="BE149" s="146"/>
      <c r="BF149" s="147"/>
      <c r="BG149" s="142"/>
      <c r="BH149" s="142"/>
      <c r="BI149" s="148"/>
      <c r="BJ149" s="149"/>
      <c r="BK149" s="145"/>
      <c r="BL149" s="146"/>
      <c r="BM149" s="66">
        <f t="shared" si="59"/>
        <v>0</v>
      </c>
      <c r="BN149" s="137">
        <f t="shared" si="60"/>
        <v>0</v>
      </c>
      <c r="BO149" s="137">
        <f t="shared" si="61"/>
        <v>0</v>
      </c>
      <c r="BP149" s="137">
        <f t="shared" si="62"/>
        <v>0</v>
      </c>
      <c r="BQ149" s="137">
        <f t="shared" si="63"/>
        <v>0</v>
      </c>
      <c r="BR149" s="138">
        <f t="shared" si="64"/>
        <v>0</v>
      </c>
      <c r="BS149" s="139">
        <f t="shared" si="65"/>
        <v>0</v>
      </c>
    </row>
    <row r="150" spans="1:71" s="140" customFormat="1" ht="7.5" customHeight="1" thickBot="1">
      <c r="A150" s="66">
        <v>27</v>
      </c>
      <c r="B150" s="151"/>
      <c r="C150" s="151"/>
      <c r="D150" s="142"/>
      <c r="E150" s="142"/>
      <c r="F150" s="142"/>
      <c r="G150" s="143"/>
      <c r="H150" s="116"/>
      <c r="I150" s="112"/>
      <c r="J150" s="112"/>
      <c r="K150" s="112"/>
      <c r="L150" s="113"/>
      <c r="M150" s="111"/>
      <c r="N150" s="115"/>
      <c r="O150" s="43"/>
      <c r="P150" s="141"/>
      <c r="Q150" s="142"/>
      <c r="R150" s="142"/>
      <c r="S150" s="143"/>
      <c r="T150" s="144"/>
      <c r="U150" s="145"/>
      <c r="V150" s="146"/>
      <c r="W150" s="147"/>
      <c r="X150" s="142"/>
      <c r="Y150" s="142"/>
      <c r="Z150" s="148"/>
      <c r="AA150" s="149"/>
      <c r="AB150" s="145"/>
      <c r="AC150" s="146"/>
      <c r="AD150" s="147"/>
      <c r="AE150" s="142"/>
      <c r="AF150" s="142"/>
      <c r="AG150" s="148"/>
      <c r="AH150" s="149"/>
      <c r="AI150" s="145"/>
      <c r="AJ150" s="146"/>
      <c r="AK150" s="147"/>
      <c r="AL150" s="142"/>
      <c r="AM150" s="142"/>
      <c r="AN150" s="148"/>
      <c r="AO150" s="149"/>
      <c r="AP150" s="145"/>
      <c r="AQ150" s="146"/>
      <c r="AR150" s="147"/>
      <c r="AS150" s="142"/>
      <c r="AT150" s="142"/>
      <c r="AU150" s="148"/>
      <c r="AV150" s="149"/>
      <c r="AW150" s="145"/>
      <c r="AX150" s="146"/>
      <c r="AY150" s="147"/>
      <c r="AZ150" s="142"/>
      <c r="BA150" s="142"/>
      <c r="BB150" s="148"/>
      <c r="BC150" s="149"/>
      <c r="BD150" s="145"/>
      <c r="BE150" s="146"/>
      <c r="BF150" s="147"/>
      <c r="BG150" s="142"/>
      <c r="BH150" s="142"/>
      <c r="BI150" s="148"/>
      <c r="BJ150" s="149"/>
      <c r="BK150" s="145"/>
      <c r="BL150" s="146"/>
      <c r="BM150" s="66"/>
      <c r="BN150" s="137">
        <f t="shared" si="60"/>
        <v>0</v>
      </c>
      <c r="BO150" s="137">
        <f t="shared" si="61"/>
        <v>0</v>
      </c>
      <c r="BP150" s="137">
        <f t="shared" si="62"/>
        <v>0</v>
      </c>
      <c r="BQ150" s="137">
        <f t="shared" si="63"/>
        <v>0</v>
      </c>
      <c r="BR150" s="138">
        <f t="shared" si="64"/>
        <v>0</v>
      </c>
      <c r="BS150" s="139">
        <f t="shared" si="65"/>
        <v>0</v>
      </c>
    </row>
    <row r="151" spans="1:71" s="140" customFormat="1" ht="7.5" customHeight="1" thickBot="1">
      <c r="A151" s="66">
        <v>28</v>
      </c>
      <c r="B151" s="151"/>
      <c r="C151" s="151"/>
      <c r="D151" s="142"/>
      <c r="E151" s="142"/>
      <c r="F151" s="142"/>
      <c r="G151" s="143"/>
      <c r="H151" s="116"/>
      <c r="I151" s="112"/>
      <c r="J151" s="112"/>
      <c r="K151" s="112"/>
      <c r="L151" s="113"/>
      <c r="M151" s="111"/>
      <c r="N151" s="115"/>
      <c r="O151" s="43"/>
      <c r="P151" s="141"/>
      <c r="Q151" s="142"/>
      <c r="R151" s="142"/>
      <c r="S151" s="143"/>
      <c r="T151" s="144"/>
      <c r="U151" s="145"/>
      <c r="V151" s="146"/>
      <c r="W151" s="147"/>
      <c r="X151" s="142"/>
      <c r="Y151" s="142"/>
      <c r="Z151" s="148"/>
      <c r="AA151" s="149"/>
      <c r="AB151" s="145"/>
      <c r="AC151" s="146"/>
      <c r="AD151" s="147"/>
      <c r="AE151" s="142"/>
      <c r="AF151" s="142"/>
      <c r="AG151" s="148"/>
      <c r="AH151" s="149"/>
      <c r="AI151" s="145"/>
      <c r="AJ151" s="146"/>
      <c r="AK151" s="147"/>
      <c r="AL151" s="142"/>
      <c r="AM151" s="142"/>
      <c r="AN151" s="148"/>
      <c r="AO151" s="149"/>
      <c r="AP151" s="145"/>
      <c r="AQ151" s="146"/>
      <c r="AR151" s="147"/>
      <c r="AS151" s="142"/>
      <c r="AT151" s="142"/>
      <c r="AU151" s="148"/>
      <c r="AV151" s="149"/>
      <c r="AW151" s="145"/>
      <c r="AX151" s="146"/>
      <c r="AY151" s="147"/>
      <c r="AZ151" s="142"/>
      <c r="BA151" s="142"/>
      <c r="BB151" s="148"/>
      <c r="BC151" s="149"/>
      <c r="BD151" s="145"/>
      <c r="BE151" s="146"/>
      <c r="BF151" s="147"/>
      <c r="BG151" s="142"/>
      <c r="BH151" s="142"/>
      <c r="BI151" s="148"/>
      <c r="BJ151" s="149"/>
      <c r="BK151" s="145"/>
      <c r="BL151" s="146"/>
      <c r="BM151" s="66"/>
      <c r="BN151" s="137">
        <f t="shared" si="60"/>
        <v>0</v>
      </c>
      <c r="BO151" s="137">
        <f t="shared" si="61"/>
        <v>0</v>
      </c>
      <c r="BP151" s="137">
        <f t="shared" si="62"/>
        <v>0</v>
      </c>
      <c r="BQ151" s="137">
        <f t="shared" si="63"/>
        <v>0</v>
      </c>
      <c r="BR151" s="138">
        <f t="shared" si="64"/>
        <v>0</v>
      </c>
      <c r="BS151" s="139">
        <f t="shared" si="65"/>
        <v>0</v>
      </c>
    </row>
    <row r="152" spans="1:71" s="140" customFormat="1" ht="7.5" customHeight="1" thickBot="1">
      <c r="A152" s="66">
        <v>29</v>
      </c>
      <c r="B152" s="151"/>
      <c r="C152" s="151"/>
      <c r="D152" s="142"/>
      <c r="E152" s="142"/>
      <c r="F152" s="142"/>
      <c r="G152" s="143"/>
      <c r="H152" s="116"/>
      <c r="I152" s="112"/>
      <c r="J152" s="112"/>
      <c r="K152" s="112"/>
      <c r="L152" s="113"/>
      <c r="M152" s="111"/>
      <c r="N152" s="115"/>
      <c r="O152" s="43"/>
      <c r="P152" s="141"/>
      <c r="Q152" s="142"/>
      <c r="R152" s="142"/>
      <c r="S152" s="143"/>
      <c r="T152" s="144"/>
      <c r="U152" s="145"/>
      <c r="V152" s="146"/>
      <c r="W152" s="147"/>
      <c r="X152" s="142"/>
      <c r="Y152" s="142"/>
      <c r="Z152" s="148"/>
      <c r="AA152" s="149"/>
      <c r="AB152" s="145"/>
      <c r="AC152" s="146"/>
      <c r="AD152" s="147"/>
      <c r="AE152" s="142"/>
      <c r="AF152" s="142"/>
      <c r="AG152" s="148"/>
      <c r="AH152" s="149"/>
      <c r="AI152" s="145"/>
      <c r="AJ152" s="146"/>
      <c r="AK152" s="147"/>
      <c r="AL152" s="142"/>
      <c r="AM152" s="142"/>
      <c r="AN152" s="148"/>
      <c r="AO152" s="149"/>
      <c r="AP152" s="145"/>
      <c r="AQ152" s="146"/>
      <c r="AR152" s="147"/>
      <c r="AS152" s="142"/>
      <c r="AT152" s="142"/>
      <c r="AU152" s="148"/>
      <c r="AV152" s="149"/>
      <c r="AW152" s="145"/>
      <c r="AX152" s="146"/>
      <c r="AY152" s="147"/>
      <c r="AZ152" s="142"/>
      <c r="BA152" s="142"/>
      <c r="BB152" s="148"/>
      <c r="BC152" s="149"/>
      <c r="BD152" s="145"/>
      <c r="BE152" s="146"/>
      <c r="BF152" s="147"/>
      <c r="BG152" s="142"/>
      <c r="BH152" s="142"/>
      <c r="BI152" s="148"/>
      <c r="BJ152" s="149"/>
      <c r="BK152" s="145"/>
      <c r="BL152" s="146"/>
      <c r="BM152" s="66"/>
      <c r="BN152" s="137">
        <f t="shared" si="60"/>
        <v>0</v>
      </c>
      <c r="BO152" s="137">
        <f t="shared" si="61"/>
        <v>0</v>
      </c>
      <c r="BP152" s="137">
        <f t="shared" si="62"/>
        <v>0</v>
      </c>
      <c r="BQ152" s="137">
        <f t="shared" si="63"/>
        <v>0</v>
      </c>
      <c r="BR152" s="138">
        <f t="shared" si="64"/>
        <v>0</v>
      </c>
      <c r="BS152" s="139">
        <f t="shared" si="65"/>
        <v>0</v>
      </c>
    </row>
    <row r="153" spans="1:71" s="140" customFormat="1" ht="7.5" customHeight="1" thickBot="1">
      <c r="A153" s="66">
        <v>30</v>
      </c>
      <c r="B153" s="151"/>
      <c r="C153" s="151"/>
      <c r="D153" s="142"/>
      <c r="E153" s="142"/>
      <c r="F153" s="142"/>
      <c r="G153" s="143"/>
      <c r="H153" s="116"/>
      <c r="I153" s="112"/>
      <c r="J153" s="112"/>
      <c r="K153" s="112"/>
      <c r="L153" s="113"/>
      <c r="M153" s="111"/>
      <c r="N153" s="115"/>
      <c r="O153" s="43"/>
      <c r="P153" s="141"/>
      <c r="Q153" s="142"/>
      <c r="R153" s="142"/>
      <c r="S153" s="143"/>
      <c r="T153" s="144"/>
      <c r="U153" s="145"/>
      <c r="V153" s="146"/>
      <c r="W153" s="147"/>
      <c r="X153" s="142"/>
      <c r="Y153" s="142"/>
      <c r="Z153" s="148"/>
      <c r="AA153" s="149"/>
      <c r="AB153" s="145"/>
      <c r="AC153" s="146"/>
      <c r="AD153" s="147"/>
      <c r="AE153" s="142"/>
      <c r="AF153" s="142"/>
      <c r="AG153" s="148"/>
      <c r="AH153" s="149"/>
      <c r="AI153" s="145"/>
      <c r="AJ153" s="146"/>
      <c r="AK153" s="147"/>
      <c r="AL153" s="142"/>
      <c r="AM153" s="142"/>
      <c r="AN153" s="148"/>
      <c r="AO153" s="149"/>
      <c r="AP153" s="145"/>
      <c r="AQ153" s="146"/>
      <c r="AR153" s="147"/>
      <c r="AS153" s="142"/>
      <c r="AT153" s="142"/>
      <c r="AU153" s="148"/>
      <c r="AV153" s="149"/>
      <c r="AW153" s="145"/>
      <c r="AX153" s="146"/>
      <c r="AY153" s="147"/>
      <c r="AZ153" s="142"/>
      <c r="BA153" s="142"/>
      <c r="BB153" s="148"/>
      <c r="BC153" s="149"/>
      <c r="BD153" s="145"/>
      <c r="BE153" s="146"/>
      <c r="BF153" s="147"/>
      <c r="BG153" s="142"/>
      <c r="BH153" s="142"/>
      <c r="BI153" s="148"/>
      <c r="BJ153" s="149"/>
      <c r="BK153" s="145"/>
      <c r="BL153" s="146"/>
      <c r="BM153" s="66"/>
      <c r="BN153" s="137">
        <f t="shared" si="60"/>
        <v>0</v>
      </c>
      <c r="BO153" s="137">
        <f t="shared" si="61"/>
        <v>0</v>
      </c>
      <c r="BP153" s="137">
        <f t="shared" si="62"/>
        <v>0</v>
      </c>
      <c r="BQ153" s="137">
        <f t="shared" si="63"/>
        <v>0</v>
      </c>
      <c r="BR153" s="138">
        <f t="shared" si="64"/>
        <v>0</v>
      </c>
      <c r="BS153" s="139">
        <f t="shared" si="65"/>
        <v>0</v>
      </c>
    </row>
    <row r="154" spans="1:71" s="140" customFormat="1" ht="7.5" customHeight="1" thickBot="1">
      <c r="A154" s="66">
        <v>31</v>
      </c>
      <c r="B154" s="151"/>
      <c r="C154" s="151"/>
      <c r="D154" s="142"/>
      <c r="E154" s="142"/>
      <c r="F154" s="142"/>
      <c r="G154" s="143"/>
      <c r="H154" s="116"/>
      <c r="I154" s="112"/>
      <c r="J154" s="112"/>
      <c r="K154" s="112"/>
      <c r="L154" s="113"/>
      <c r="M154" s="111"/>
      <c r="N154" s="115"/>
      <c r="O154" s="43"/>
      <c r="P154" s="141"/>
      <c r="Q154" s="142"/>
      <c r="R154" s="142"/>
      <c r="S154" s="143"/>
      <c r="T154" s="144"/>
      <c r="U154" s="145"/>
      <c r="V154" s="146"/>
      <c r="W154" s="147"/>
      <c r="X154" s="142"/>
      <c r="Y154" s="142"/>
      <c r="Z154" s="148"/>
      <c r="AA154" s="149"/>
      <c r="AB154" s="145"/>
      <c r="AC154" s="146"/>
      <c r="AD154" s="147"/>
      <c r="AE154" s="142"/>
      <c r="AF154" s="142"/>
      <c r="AG154" s="148"/>
      <c r="AH154" s="149"/>
      <c r="AI154" s="145"/>
      <c r="AJ154" s="146"/>
      <c r="AK154" s="147"/>
      <c r="AL154" s="142"/>
      <c r="AM154" s="142"/>
      <c r="AN154" s="148"/>
      <c r="AO154" s="149"/>
      <c r="AP154" s="145"/>
      <c r="AQ154" s="146"/>
      <c r="AR154" s="147"/>
      <c r="AS154" s="142"/>
      <c r="AT154" s="142"/>
      <c r="AU154" s="148"/>
      <c r="AV154" s="149"/>
      <c r="AW154" s="145"/>
      <c r="AX154" s="146"/>
      <c r="AY154" s="147"/>
      <c r="AZ154" s="142"/>
      <c r="BA154" s="142"/>
      <c r="BB154" s="148"/>
      <c r="BC154" s="149"/>
      <c r="BD154" s="145"/>
      <c r="BE154" s="146"/>
      <c r="BF154" s="147"/>
      <c r="BG154" s="142"/>
      <c r="BH154" s="142"/>
      <c r="BI154" s="148"/>
      <c r="BJ154" s="149"/>
      <c r="BK154" s="145"/>
      <c r="BL154" s="146"/>
      <c r="BM154" s="66"/>
      <c r="BN154" s="137">
        <f t="shared" si="60"/>
        <v>0</v>
      </c>
      <c r="BO154" s="137">
        <f t="shared" si="61"/>
        <v>0</v>
      </c>
      <c r="BP154" s="137">
        <f t="shared" si="62"/>
        <v>0</v>
      </c>
      <c r="BQ154" s="137">
        <f t="shared" si="63"/>
        <v>0</v>
      </c>
      <c r="BR154" s="138">
        <f t="shared" si="64"/>
        <v>0</v>
      </c>
      <c r="BS154" s="139">
        <f t="shared" si="65"/>
        <v>0</v>
      </c>
    </row>
    <row r="155" spans="1:71" s="140" customFormat="1" ht="7.5" customHeight="1" thickBot="1">
      <c r="A155" s="66">
        <v>32</v>
      </c>
      <c r="B155" s="151"/>
      <c r="C155" s="151"/>
      <c r="D155" s="142"/>
      <c r="E155" s="142"/>
      <c r="F155" s="142"/>
      <c r="G155" s="143"/>
      <c r="H155" s="116">
        <f t="shared" si="66"/>
        <v>0</v>
      </c>
      <c r="I155" s="112">
        <f t="shared" si="53"/>
        <v>0</v>
      </c>
      <c r="J155" s="112">
        <f t="shared" si="54"/>
        <v>0</v>
      </c>
      <c r="K155" s="112">
        <f t="shared" si="55"/>
        <v>0</v>
      </c>
      <c r="L155" s="113">
        <f t="shared" si="56"/>
        <v>0</v>
      </c>
      <c r="M155" s="111">
        <f t="shared" si="57"/>
        <v>0</v>
      </c>
      <c r="N155" s="115">
        <f t="shared" si="58"/>
        <v>0</v>
      </c>
      <c r="O155" s="43"/>
      <c r="P155" s="141"/>
      <c r="Q155" s="142"/>
      <c r="R155" s="142"/>
      <c r="S155" s="143"/>
      <c r="T155" s="144"/>
      <c r="U155" s="145"/>
      <c r="V155" s="146"/>
      <c r="W155" s="147"/>
      <c r="X155" s="142"/>
      <c r="Y155" s="142"/>
      <c r="Z155" s="148"/>
      <c r="AA155" s="149"/>
      <c r="AB155" s="145"/>
      <c r="AC155" s="146"/>
      <c r="AD155" s="147"/>
      <c r="AE155" s="142"/>
      <c r="AF155" s="142"/>
      <c r="AG155" s="148"/>
      <c r="AH155" s="149"/>
      <c r="AI155" s="145"/>
      <c r="AJ155" s="146"/>
      <c r="AK155" s="147"/>
      <c r="AL155" s="142"/>
      <c r="AM155" s="142"/>
      <c r="AN155" s="148"/>
      <c r="AO155" s="149"/>
      <c r="AP155" s="145"/>
      <c r="AQ155" s="146"/>
      <c r="AR155" s="147"/>
      <c r="AS155" s="142"/>
      <c r="AT155" s="142"/>
      <c r="AU155" s="148"/>
      <c r="AV155" s="149"/>
      <c r="AW155" s="145"/>
      <c r="AX155" s="146"/>
      <c r="AY155" s="147"/>
      <c r="AZ155" s="142"/>
      <c r="BA155" s="142"/>
      <c r="BB155" s="148"/>
      <c r="BC155" s="149"/>
      <c r="BD155" s="145"/>
      <c r="BE155" s="146"/>
      <c r="BF155" s="147"/>
      <c r="BG155" s="142"/>
      <c r="BH155" s="142"/>
      <c r="BI155" s="148"/>
      <c r="BJ155" s="149"/>
      <c r="BK155" s="145"/>
      <c r="BL155" s="146"/>
      <c r="BM155" s="66">
        <f t="shared" si="59"/>
        <v>0</v>
      </c>
      <c r="BN155" s="137">
        <f t="shared" si="60"/>
        <v>0</v>
      </c>
      <c r="BO155" s="137">
        <f t="shared" si="61"/>
        <v>0</v>
      </c>
      <c r="BP155" s="137">
        <f t="shared" si="62"/>
        <v>0</v>
      </c>
      <c r="BQ155" s="137">
        <f t="shared" si="63"/>
        <v>0</v>
      </c>
      <c r="BR155" s="138">
        <f t="shared" si="64"/>
        <v>0</v>
      </c>
      <c r="BS155" s="139">
        <f t="shared" si="65"/>
        <v>0</v>
      </c>
    </row>
    <row r="156" spans="1:71" s="140" customFormat="1" ht="7.5" customHeight="1" thickBot="1">
      <c r="A156" s="66">
        <v>33</v>
      </c>
      <c r="B156" s="151"/>
      <c r="C156" s="151"/>
      <c r="D156" s="142"/>
      <c r="E156" s="142"/>
      <c r="F156" s="142"/>
      <c r="G156" s="143"/>
      <c r="H156" s="116">
        <f t="shared" si="66"/>
        <v>0</v>
      </c>
      <c r="I156" s="112">
        <f t="shared" si="53"/>
        <v>0</v>
      </c>
      <c r="J156" s="112">
        <f t="shared" si="54"/>
        <v>0</v>
      </c>
      <c r="K156" s="112">
        <f t="shared" si="55"/>
        <v>0</v>
      </c>
      <c r="L156" s="113">
        <f t="shared" si="56"/>
        <v>0</v>
      </c>
      <c r="M156" s="111">
        <f t="shared" si="57"/>
        <v>0</v>
      </c>
      <c r="N156" s="115">
        <f t="shared" si="58"/>
        <v>0</v>
      </c>
      <c r="O156" s="43"/>
      <c r="P156" s="141"/>
      <c r="Q156" s="142"/>
      <c r="R156" s="142"/>
      <c r="S156" s="143"/>
      <c r="T156" s="144"/>
      <c r="U156" s="145"/>
      <c r="V156" s="146"/>
      <c r="W156" s="147"/>
      <c r="X156" s="142"/>
      <c r="Y156" s="142"/>
      <c r="Z156" s="148"/>
      <c r="AA156" s="149"/>
      <c r="AB156" s="145"/>
      <c r="AC156" s="146"/>
      <c r="AD156" s="147"/>
      <c r="AE156" s="142"/>
      <c r="AF156" s="142"/>
      <c r="AG156" s="148"/>
      <c r="AH156" s="149"/>
      <c r="AI156" s="145"/>
      <c r="AJ156" s="146"/>
      <c r="AK156" s="147"/>
      <c r="AL156" s="142"/>
      <c r="AM156" s="142"/>
      <c r="AN156" s="148"/>
      <c r="AO156" s="149"/>
      <c r="AP156" s="145"/>
      <c r="AQ156" s="146"/>
      <c r="AR156" s="147"/>
      <c r="AS156" s="142"/>
      <c r="AT156" s="142"/>
      <c r="AU156" s="148"/>
      <c r="AV156" s="149"/>
      <c r="AW156" s="145"/>
      <c r="AX156" s="146"/>
      <c r="AY156" s="147"/>
      <c r="AZ156" s="142"/>
      <c r="BA156" s="142"/>
      <c r="BB156" s="148"/>
      <c r="BC156" s="149"/>
      <c r="BD156" s="145"/>
      <c r="BE156" s="146"/>
      <c r="BF156" s="147"/>
      <c r="BG156" s="142"/>
      <c r="BH156" s="142"/>
      <c r="BI156" s="148"/>
      <c r="BJ156" s="149"/>
      <c r="BK156" s="145"/>
      <c r="BL156" s="146"/>
      <c r="BM156" s="66">
        <f t="shared" si="59"/>
        <v>0</v>
      </c>
      <c r="BN156" s="137">
        <f t="shared" si="60"/>
        <v>0</v>
      </c>
      <c r="BO156" s="137">
        <f t="shared" si="61"/>
        <v>0</v>
      </c>
      <c r="BP156" s="137">
        <f t="shared" si="62"/>
        <v>0</v>
      </c>
      <c r="BQ156" s="137">
        <f t="shared" si="63"/>
        <v>0</v>
      </c>
      <c r="BR156" s="138">
        <f t="shared" si="64"/>
        <v>0</v>
      </c>
      <c r="BS156" s="139">
        <f t="shared" si="65"/>
        <v>0</v>
      </c>
    </row>
    <row r="157" spans="1:71" s="140" customFormat="1" ht="7.5" customHeight="1" thickBot="1">
      <c r="A157" s="66">
        <v>34</v>
      </c>
      <c r="B157" s="151"/>
      <c r="C157" s="151"/>
      <c r="D157" s="142"/>
      <c r="E157" s="142"/>
      <c r="F157" s="142"/>
      <c r="G157" s="143"/>
      <c r="H157" s="116">
        <f t="shared" si="66"/>
        <v>0</v>
      </c>
      <c r="I157" s="112">
        <f t="shared" si="53"/>
        <v>0</v>
      </c>
      <c r="J157" s="112">
        <f t="shared" si="54"/>
        <v>0</v>
      </c>
      <c r="K157" s="112">
        <f t="shared" si="55"/>
        <v>0</v>
      </c>
      <c r="L157" s="113">
        <f t="shared" si="56"/>
        <v>0</v>
      </c>
      <c r="M157" s="111">
        <f t="shared" si="57"/>
        <v>0</v>
      </c>
      <c r="N157" s="115">
        <f t="shared" si="58"/>
        <v>0</v>
      </c>
      <c r="O157" s="43"/>
      <c r="P157" s="141"/>
      <c r="Q157" s="142"/>
      <c r="R157" s="142"/>
      <c r="S157" s="143"/>
      <c r="T157" s="144"/>
      <c r="U157" s="145"/>
      <c r="V157" s="146"/>
      <c r="W157" s="147"/>
      <c r="X157" s="142"/>
      <c r="Y157" s="142"/>
      <c r="Z157" s="148"/>
      <c r="AA157" s="149"/>
      <c r="AB157" s="145"/>
      <c r="AC157" s="146"/>
      <c r="AD157" s="147"/>
      <c r="AE157" s="142"/>
      <c r="AF157" s="142"/>
      <c r="AG157" s="148"/>
      <c r="AH157" s="149"/>
      <c r="AI157" s="145"/>
      <c r="AJ157" s="146"/>
      <c r="AK157" s="147"/>
      <c r="AL157" s="142"/>
      <c r="AM157" s="142"/>
      <c r="AN157" s="148"/>
      <c r="AO157" s="149"/>
      <c r="AP157" s="145"/>
      <c r="AQ157" s="146"/>
      <c r="AR157" s="147"/>
      <c r="AS157" s="142"/>
      <c r="AT157" s="142"/>
      <c r="AU157" s="148"/>
      <c r="AV157" s="149"/>
      <c r="AW157" s="145"/>
      <c r="AX157" s="146"/>
      <c r="AY157" s="147"/>
      <c r="AZ157" s="142"/>
      <c r="BA157" s="142"/>
      <c r="BB157" s="148"/>
      <c r="BC157" s="149"/>
      <c r="BD157" s="145"/>
      <c r="BE157" s="146"/>
      <c r="BF157" s="147"/>
      <c r="BG157" s="142"/>
      <c r="BH157" s="142"/>
      <c r="BI157" s="148"/>
      <c r="BJ157" s="149"/>
      <c r="BK157" s="145"/>
      <c r="BL157" s="146"/>
      <c r="BM157" s="66">
        <f t="shared" si="59"/>
        <v>0</v>
      </c>
      <c r="BN157" s="137">
        <f t="shared" si="60"/>
        <v>0</v>
      </c>
      <c r="BO157" s="137">
        <f t="shared" si="61"/>
        <v>0</v>
      </c>
      <c r="BP157" s="137">
        <f t="shared" si="62"/>
        <v>0</v>
      </c>
      <c r="BQ157" s="137">
        <f t="shared" si="63"/>
        <v>0</v>
      </c>
      <c r="BR157" s="138">
        <f t="shared" si="64"/>
        <v>0</v>
      </c>
      <c r="BS157" s="139">
        <f t="shared" si="65"/>
        <v>0</v>
      </c>
    </row>
    <row r="158" spans="1:71" s="140" customFormat="1" ht="24" customHeight="1" thickBot="1">
      <c r="A158" s="66">
        <v>35</v>
      </c>
      <c r="B158" s="244" t="s">
        <v>147</v>
      </c>
      <c r="C158" s="41" t="s">
        <v>203</v>
      </c>
      <c r="D158" s="142"/>
      <c r="E158" s="142"/>
      <c r="F158" s="142"/>
      <c r="G158" s="143" t="s">
        <v>1</v>
      </c>
      <c r="H158" s="116">
        <f t="shared" si="66"/>
        <v>240</v>
      </c>
      <c r="I158" s="112">
        <f t="shared" si="53"/>
        <v>0</v>
      </c>
      <c r="J158" s="112">
        <f t="shared" si="54"/>
        <v>0</v>
      </c>
      <c r="K158" s="112">
        <f t="shared" si="55"/>
        <v>0</v>
      </c>
      <c r="L158" s="113">
        <f t="shared" si="56"/>
        <v>240</v>
      </c>
      <c r="M158" s="111">
        <f t="shared" si="57"/>
        <v>0</v>
      </c>
      <c r="N158" s="115">
        <f t="shared" si="58"/>
        <v>8</v>
      </c>
      <c r="O158" s="117">
        <v>8</v>
      </c>
      <c r="P158" s="200"/>
      <c r="Q158" s="201"/>
      <c r="R158" s="201"/>
      <c r="S158" s="202"/>
      <c r="T158" s="203"/>
      <c r="U158" s="204"/>
      <c r="V158" s="205"/>
      <c r="W158" s="206"/>
      <c r="X158" s="207"/>
      <c r="Y158" s="207"/>
      <c r="Z158" s="208"/>
      <c r="AA158" s="209"/>
      <c r="AB158" s="204"/>
      <c r="AC158" s="205"/>
      <c r="AD158" s="210"/>
      <c r="AE158" s="211"/>
      <c r="AF158" s="211"/>
      <c r="AG158" s="212">
        <v>120</v>
      </c>
      <c r="AH158" s="213"/>
      <c r="AI158" s="214">
        <v>4</v>
      </c>
      <c r="AJ158" s="215" t="s">
        <v>2</v>
      </c>
      <c r="AK158" s="210"/>
      <c r="AL158" s="211"/>
      <c r="AM158" s="211"/>
      <c r="AN158" s="212">
        <v>120</v>
      </c>
      <c r="AO158" s="213"/>
      <c r="AP158" s="118">
        <v>4</v>
      </c>
      <c r="AQ158" s="119" t="s">
        <v>2</v>
      </c>
      <c r="AR158" s="147"/>
      <c r="AS158" s="142"/>
      <c r="AT158" s="142"/>
      <c r="AU158" s="148"/>
      <c r="AV158" s="149"/>
      <c r="AW158" s="145"/>
      <c r="AX158" s="146"/>
      <c r="AY158" s="147"/>
      <c r="AZ158" s="142"/>
      <c r="BA158" s="142"/>
      <c r="BB158" s="148"/>
      <c r="BC158" s="149"/>
      <c r="BD158" s="145"/>
      <c r="BE158" s="146"/>
      <c r="BF158" s="147"/>
      <c r="BG158" s="142"/>
      <c r="BH158" s="142"/>
      <c r="BI158" s="148"/>
      <c r="BJ158" s="149"/>
      <c r="BK158" s="145"/>
      <c r="BL158" s="146"/>
      <c r="BM158" s="153">
        <f t="shared" si="59"/>
        <v>0</v>
      </c>
      <c r="BN158" s="137">
        <f t="shared" si="60"/>
        <v>8</v>
      </c>
      <c r="BO158" s="137">
        <f t="shared" si="61"/>
        <v>240</v>
      </c>
      <c r="BP158" s="137">
        <f t="shared" si="62"/>
        <v>0</v>
      </c>
      <c r="BQ158" s="137">
        <f t="shared" si="63"/>
        <v>0</v>
      </c>
      <c r="BR158" s="138">
        <f t="shared" si="64"/>
        <v>8</v>
      </c>
      <c r="BS158" s="139">
        <f t="shared" si="65"/>
        <v>0</v>
      </c>
    </row>
    <row r="159" spans="1:71" s="140" customFormat="1" ht="17.25" customHeight="1">
      <c r="A159" s="319" t="s">
        <v>149</v>
      </c>
      <c r="B159" s="320"/>
      <c r="C159" s="320"/>
      <c r="D159" s="320"/>
      <c r="E159" s="320"/>
      <c r="F159" s="320"/>
      <c r="G159" s="321"/>
      <c r="H159" s="265">
        <f t="shared" ref="H159:U159" si="67">SUM(H129:H158)</f>
        <v>720</v>
      </c>
      <c r="I159" s="136">
        <f t="shared" si="67"/>
        <v>135</v>
      </c>
      <c r="J159" s="137">
        <f t="shared" si="67"/>
        <v>345</v>
      </c>
      <c r="K159" s="137">
        <f t="shared" si="67"/>
        <v>0</v>
      </c>
      <c r="L159" s="285">
        <f t="shared" si="67"/>
        <v>240</v>
      </c>
      <c r="M159" s="265">
        <f t="shared" si="67"/>
        <v>395</v>
      </c>
      <c r="N159" s="310">
        <f t="shared" si="67"/>
        <v>40</v>
      </c>
      <c r="O159" s="296">
        <f t="shared" si="67"/>
        <v>25.5</v>
      </c>
      <c r="P159" s="216">
        <f t="shared" si="67"/>
        <v>0</v>
      </c>
      <c r="Q159" s="217">
        <f t="shared" si="67"/>
        <v>0</v>
      </c>
      <c r="R159" s="217">
        <f t="shared" si="67"/>
        <v>0</v>
      </c>
      <c r="S159" s="283">
        <f t="shared" si="67"/>
        <v>0</v>
      </c>
      <c r="T159" s="281">
        <f t="shared" si="67"/>
        <v>0</v>
      </c>
      <c r="U159" s="273">
        <f t="shared" si="67"/>
        <v>0</v>
      </c>
      <c r="V159" s="277">
        <f>COUNTIF(V129:V158,"E")</f>
        <v>0</v>
      </c>
      <c r="W159" s="216">
        <f t="shared" ref="W159:AB159" si="68">SUM(W129:W158)</f>
        <v>0</v>
      </c>
      <c r="X159" s="217">
        <f t="shared" si="68"/>
        <v>0</v>
      </c>
      <c r="Y159" s="217">
        <f t="shared" si="68"/>
        <v>0</v>
      </c>
      <c r="Z159" s="283">
        <f t="shared" si="68"/>
        <v>0</v>
      </c>
      <c r="AA159" s="281">
        <f t="shared" si="68"/>
        <v>0</v>
      </c>
      <c r="AB159" s="273">
        <f t="shared" si="68"/>
        <v>0</v>
      </c>
      <c r="AC159" s="277">
        <f>COUNTIF(AC129:AC158,"E")</f>
        <v>0</v>
      </c>
      <c r="AD159" s="216">
        <f t="shared" ref="AD159:AI159" si="69">SUM(AD129:AD158)</f>
        <v>90</v>
      </c>
      <c r="AE159" s="217">
        <f t="shared" si="69"/>
        <v>150</v>
      </c>
      <c r="AF159" s="217">
        <f t="shared" si="69"/>
        <v>0</v>
      </c>
      <c r="AG159" s="283">
        <f t="shared" si="69"/>
        <v>120</v>
      </c>
      <c r="AH159" s="281">
        <f t="shared" si="69"/>
        <v>205</v>
      </c>
      <c r="AI159" s="273">
        <f t="shared" si="69"/>
        <v>20</v>
      </c>
      <c r="AJ159" s="277">
        <f>COUNTIF(AJ129:AJ158,"E")</f>
        <v>4</v>
      </c>
      <c r="AK159" s="216">
        <f t="shared" ref="AK159:AP159" si="70">SUM(AK129:AK158)</f>
        <v>45</v>
      </c>
      <c r="AL159" s="217">
        <f t="shared" si="70"/>
        <v>195</v>
      </c>
      <c r="AM159" s="217">
        <f t="shared" si="70"/>
        <v>0</v>
      </c>
      <c r="AN159" s="283">
        <f t="shared" si="70"/>
        <v>120</v>
      </c>
      <c r="AO159" s="281">
        <f t="shared" si="70"/>
        <v>190</v>
      </c>
      <c r="AP159" s="261">
        <f t="shared" si="70"/>
        <v>20</v>
      </c>
      <c r="AQ159" s="263">
        <f>COUNTIF(AQ129:AQ158,"E")</f>
        <v>1</v>
      </c>
      <c r="AR159" s="136">
        <f t="shared" ref="AR159:AW159" si="71">SUM(AR129:AR158)</f>
        <v>0</v>
      </c>
      <c r="AS159" s="137">
        <f t="shared" si="71"/>
        <v>0</v>
      </c>
      <c r="AT159" s="137">
        <f t="shared" si="71"/>
        <v>0</v>
      </c>
      <c r="AU159" s="267">
        <f t="shared" si="71"/>
        <v>0</v>
      </c>
      <c r="AV159" s="265">
        <f t="shared" si="71"/>
        <v>0</v>
      </c>
      <c r="AW159" s="261">
        <f t="shared" si="71"/>
        <v>0</v>
      </c>
      <c r="AX159" s="263">
        <f>COUNTIF(AX129:AX158,"E")</f>
        <v>0</v>
      </c>
      <c r="AY159" s="136">
        <f t="shared" ref="AY159:BD159" si="72">SUM(AY129:AY158)</f>
        <v>0</v>
      </c>
      <c r="AZ159" s="137">
        <f t="shared" si="72"/>
        <v>0</v>
      </c>
      <c r="BA159" s="137">
        <f t="shared" si="72"/>
        <v>0</v>
      </c>
      <c r="BB159" s="267">
        <f t="shared" si="72"/>
        <v>0</v>
      </c>
      <c r="BC159" s="265">
        <f t="shared" si="72"/>
        <v>0</v>
      </c>
      <c r="BD159" s="261">
        <f t="shared" si="72"/>
        <v>0</v>
      </c>
      <c r="BE159" s="263">
        <f>COUNTIF(BE129:BE158,"E")</f>
        <v>0</v>
      </c>
      <c r="BF159" s="136">
        <f t="shared" ref="BF159:BK159" si="73">SUM(BF129:BF158)</f>
        <v>0</v>
      </c>
      <c r="BG159" s="137">
        <f t="shared" si="73"/>
        <v>0</v>
      </c>
      <c r="BH159" s="137">
        <f t="shared" si="73"/>
        <v>0</v>
      </c>
      <c r="BI159" s="285">
        <f t="shared" si="73"/>
        <v>0</v>
      </c>
      <c r="BJ159" s="301">
        <f t="shared" si="73"/>
        <v>0</v>
      </c>
      <c r="BK159" s="261">
        <f t="shared" si="73"/>
        <v>0</v>
      </c>
      <c r="BL159" s="263">
        <f>COUNTIF(BL129:BL158,"E")</f>
        <v>0</v>
      </c>
      <c r="BM159" s="259">
        <f t="shared" ref="BM159:BS159" si="74">SUM(BM129:BM158)</f>
        <v>32</v>
      </c>
      <c r="BN159" s="257">
        <f t="shared" si="74"/>
        <v>25.5</v>
      </c>
      <c r="BO159" s="257">
        <f t="shared" si="74"/>
        <v>540</v>
      </c>
      <c r="BP159" s="257">
        <f t="shared" si="74"/>
        <v>32</v>
      </c>
      <c r="BQ159" s="285">
        <f t="shared" si="74"/>
        <v>0</v>
      </c>
      <c r="BR159" s="285">
        <f t="shared" si="74"/>
        <v>25.660227272727269</v>
      </c>
      <c r="BS159" s="285">
        <f t="shared" si="74"/>
        <v>14.339772727272727</v>
      </c>
    </row>
    <row r="160" spans="1:71" s="140" customFormat="1" ht="17.25" customHeight="1" thickBot="1">
      <c r="A160" s="322"/>
      <c r="B160" s="323"/>
      <c r="C160" s="323"/>
      <c r="D160" s="323"/>
      <c r="E160" s="323"/>
      <c r="F160" s="323"/>
      <c r="G160" s="324"/>
      <c r="H160" s="266"/>
      <c r="I160" s="249">
        <f>I159+J159+K159</f>
        <v>480</v>
      </c>
      <c r="J160" s="250"/>
      <c r="K160" s="251"/>
      <c r="L160" s="286"/>
      <c r="M160" s="266"/>
      <c r="N160" s="311"/>
      <c r="O160" s="297"/>
      <c r="P160" s="279">
        <f>SUM(P159:R159)</f>
        <v>0</v>
      </c>
      <c r="Q160" s="280"/>
      <c r="R160" s="280"/>
      <c r="S160" s="284"/>
      <c r="T160" s="282"/>
      <c r="U160" s="274"/>
      <c r="V160" s="278"/>
      <c r="W160" s="279">
        <f>SUM(W159:Y159)</f>
        <v>0</v>
      </c>
      <c r="X160" s="280"/>
      <c r="Y160" s="280"/>
      <c r="Z160" s="284"/>
      <c r="AA160" s="282"/>
      <c r="AB160" s="274"/>
      <c r="AC160" s="278"/>
      <c r="AD160" s="279">
        <f>SUM(AD159:AF159)</f>
        <v>240</v>
      </c>
      <c r="AE160" s="280"/>
      <c r="AF160" s="280"/>
      <c r="AG160" s="284"/>
      <c r="AH160" s="282"/>
      <c r="AI160" s="274"/>
      <c r="AJ160" s="278"/>
      <c r="AK160" s="279">
        <f>SUM(AK159:AM159)</f>
        <v>240</v>
      </c>
      <c r="AL160" s="280"/>
      <c r="AM160" s="280"/>
      <c r="AN160" s="284"/>
      <c r="AO160" s="282"/>
      <c r="AP160" s="262"/>
      <c r="AQ160" s="264"/>
      <c r="AR160" s="249">
        <f>SUM(AR159:AT159)</f>
        <v>0</v>
      </c>
      <c r="AS160" s="250"/>
      <c r="AT160" s="251"/>
      <c r="AU160" s="268"/>
      <c r="AV160" s="266"/>
      <c r="AW160" s="262"/>
      <c r="AX160" s="264"/>
      <c r="AY160" s="249">
        <f>SUM(AY159:BA159)</f>
        <v>0</v>
      </c>
      <c r="AZ160" s="250"/>
      <c r="BA160" s="251"/>
      <c r="BB160" s="268"/>
      <c r="BC160" s="266"/>
      <c r="BD160" s="262"/>
      <c r="BE160" s="264"/>
      <c r="BF160" s="260">
        <f>SUM(BF159:BH159)</f>
        <v>0</v>
      </c>
      <c r="BG160" s="258"/>
      <c r="BH160" s="258"/>
      <c r="BI160" s="286"/>
      <c r="BJ160" s="302"/>
      <c r="BK160" s="262"/>
      <c r="BL160" s="264"/>
      <c r="BM160" s="260"/>
      <c r="BN160" s="258"/>
      <c r="BO160" s="258"/>
      <c r="BP160" s="258"/>
      <c r="BQ160" s="286"/>
      <c r="BR160" s="286"/>
      <c r="BS160" s="286"/>
    </row>
    <row r="161" spans="1:71" s="140" customFormat="1" ht="15" thickBot="1">
      <c r="A161" s="154"/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218"/>
      <c r="Q161" s="218"/>
      <c r="R161" s="218"/>
      <c r="S161" s="218"/>
      <c r="T161" s="218"/>
      <c r="U161" s="218"/>
      <c r="V161" s="218"/>
      <c r="W161" s="218"/>
      <c r="X161" s="218"/>
      <c r="Y161" s="218"/>
      <c r="Z161" s="218"/>
      <c r="AA161" s="218"/>
      <c r="AB161" s="218"/>
      <c r="AC161" s="218"/>
      <c r="AD161" s="218"/>
      <c r="AE161" s="218"/>
      <c r="AF161" s="218"/>
      <c r="AG161" s="218"/>
      <c r="AH161" s="218"/>
      <c r="AI161" s="218"/>
      <c r="AJ161" s="218"/>
      <c r="AK161" s="218"/>
      <c r="AL161" s="218"/>
      <c r="AM161" s="218"/>
      <c r="AN161" s="218"/>
      <c r="AO161" s="218"/>
      <c r="AP161" s="154"/>
      <c r="AQ161" s="154"/>
      <c r="AR161" s="154"/>
      <c r="AS161" s="154"/>
      <c r="AT161" s="154"/>
      <c r="AU161" s="154"/>
      <c r="AV161" s="154"/>
      <c r="AW161" s="154"/>
      <c r="AX161" s="154"/>
      <c r="AY161" s="154"/>
      <c r="AZ161" s="154"/>
      <c r="BA161" s="154"/>
      <c r="BB161" s="154"/>
      <c r="BC161" s="154"/>
      <c r="BD161" s="154"/>
      <c r="BE161" s="154"/>
      <c r="BF161" s="154"/>
      <c r="BG161" s="154"/>
      <c r="BH161" s="154"/>
      <c r="BI161" s="154"/>
      <c r="BJ161" s="154"/>
      <c r="BK161" s="154"/>
      <c r="BL161" s="154"/>
      <c r="BM161" s="154"/>
      <c r="BN161" s="154"/>
      <c r="BO161" s="154"/>
      <c r="BP161" s="154"/>
    </row>
    <row r="162" spans="1:71" s="140" customFormat="1" ht="17.25" customHeight="1" thickBot="1">
      <c r="A162" s="319" t="s">
        <v>150</v>
      </c>
      <c r="B162" s="320"/>
      <c r="C162" s="320"/>
      <c r="D162" s="320"/>
      <c r="E162" s="320"/>
      <c r="F162" s="320"/>
      <c r="G162" s="321"/>
      <c r="H162" s="265">
        <f>H159+H$62</f>
        <v>1815</v>
      </c>
      <c r="I162" s="155">
        <f>I$62+I159</f>
        <v>345</v>
      </c>
      <c r="J162" s="137">
        <f t="shared" ref="J162:O162" si="75">J159+J$62</f>
        <v>750</v>
      </c>
      <c r="K162" s="137">
        <f t="shared" si="75"/>
        <v>240</v>
      </c>
      <c r="L162" s="285">
        <f t="shared" si="75"/>
        <v>480</v>
      </c>
      <c r="M162" s="265">
        <f t="shared" si="75"/>
        <v>1605</v>
      </c>
      <c r="N162" s="271">
        <f t="shared" si="75"/>
        <v>120</v>
      </c>
      <c r="O162" s="275">
        <f t="shared" si="75"/>
        <v>63.5</v>
      </c>
      <c r="P162" s="219">
        <f t="shared" ref="P162:BN162" si="76">P159+P$62</f>
        <v>120</v>
      </c>
      <c r="Q162" s="220">
        <f t="shared" si="76"/>
        <v>195</v>
      </c>
      <c r="R162" s="221">
        <f t="shared" si="76"/>
        <v>75</v>
      </c>
      <c r="S162" s="269">
        <f t="shared" si="76"/>
        <v>120</v>
      </c>
      <c r="T162" s="271">
        <f t="shared" si="76"/>
        <v>345</v>
      </c>
      <c r="U162" s="273">
        <f t="shared" si="76"/>
        <v>30</v>
      </c>
      <c r="V162" s="277">
        <f t="shared" si="76"/>
        <v>3</v>
      </c>
      <c r="W162" s="219">
        <f t="shared" si="76"/>
        <v>75</v>
      </c>
      <c r="X162" s="220">
        <f t="shared" si="76"/>
        <v>135</v>
      </c>
      <c r="Y162" s="221">
        <f t="shared" si="76"/>
        <v>105</v>
      </c>
      <c r="Z162" s="269">
        <f t="shared" si="76"/>
        <v>120</v>
      </c>
      <c r="AA162" s="271">
        <f t="shared" si="76"/>
        <v>420</v>
      </c>
      <c r="AB162" s="273">
        <f t="shared" si="76"/>
        <v>30</v>
      </c>
      <c r="AC162" s="277">
        <f t="shared" si="76"/>
        <v>3</v>
      </c>
      <c r="AD162" s="219">
        <f t="shared" si="76"/>
        <v>90</v>
      </c>
      <c r="AE162" s="220">
        <f t="shared" si="76"/>
        <v>195</v>
      </c>
      <c r="AF162" s="221">
        <f t="shared" si="76"/>
        <v>30</v>
      </c>
      <c r="AG162" s="269">
        <f t="shared" si="76"/>
        <v>120</v>
      </c>
      <c r="AH162" s="271">
        <f t="shared" si="76"/>
        <v>430</v>
      </c>
      <c r="AI162" s="273">
        <f t="shared" si="76"/>
        <v>30</v>
      </c>
      <c r="AJ162" s="277">
        <f t="shared" si="76"/>
        <v>4</v>
      </c>
      <c r="AK162" s="219">
        <f t="shared" si="76"/>
        <v>60</v>
      </c>
      <c r="AL162" s="220">
        <f t="shared" si="76"/>
        <v>225</v>
      </c>
      <c r="AM162" s="221">
        <f t="shared" si="76"/>
        <v>30</v>
      </c>
      <c r="AN162" s="269">
        <f t="shared" si="76"/>
        <v>120</v>
      </c>
      <c r="AO162" s="271">
        <f t="shared" si="76"/>
        <v>410</v>
      </c>
      <c r="AP162" s="261">
        <f t="shared" si="76"/>
        <v>30</v>
      </c>
      <c r="AQ162" s="263">
        <f t="shared" si="76"/>
        <v>1</v>
      </c>
      <c r="AR162" s="156">
        <f t="shared" si="76"/>
        <v>0</v>
      </c>
      <c r="AS162" s="157">
        <f t="shared" si="76"/>
        <v>0</v>
      </c>
      <c r="AT162" s="158">
        <f t="shared" si="76"/>
        <v>0</v>
      </c>
      <c r="AU162" s="267">
        <f t="shared" si="76"/>
        <v>0</v>
      </c>
      <c r="AV162" s="265">
        <f t="shared" si="76"/>
        <v>0</v>
      </c>
      <c r="AW162" s="261">
        <f t="shared" si="76"/>
        <v>0</v>
      </c>
      <c r="AX162" s="263">
        <f t="shared" si="76"/>
        <v>0</v>
      </c>
      <c r="AY162" s="156">
        <f t="shared" si="76"/>
        <v>0</v>
      </c>
      <c r="AZ162" s="157">
        <f t="shared" si="76"/>
        <v>0</v>
      </c>
      <c r="BA162" s="158">
        <f t="shared" si="76"/>
        <v>0</v>
      </c>
      <c r="BB162" s="267">
        <f t="shared" si="76"/>
        <v>0</v>
      </c>
      <c r="BC162" s="265">
        <f t="shared" si="76"/>
        <v>0</v>
      </c>
      <c r="BD162" s="261">
        <f t="shared" si="76"/>
        <v>0</v>
      </c>
      <c r="BE162" s="263">
        <f t="shared" si="76"/>
        <v>0</v>
      </c>
      <c r="BF162" s="156">
        <f t="shared" si="76"/>
        <v>0</v>
      </c>
      <c r="BG162" s="157">
        <f t="shared" si="76"/>
        <v>0</v>
      </c>
      <c r="BH162" s="158">
        <f t="shared" si="76"/>
        <v>0</v>
      </c>
      <c r="BI162" s="267">
        <f t="shared" si="76"/>
        <v>0</v>
      </c>
      <c r="BJ162" s="265">
        <f t="shared" si="76"/>
        <v>0</v>
      </c>
      <c r="BK162" s="261">
        <f t="shared" si="76"/>
        <v>0</v>
      </c>
      <c r="BL162" s="263">
        <f t="shared" si="76"/>
        <v>0</v>
      </c>
      <c r="BM162" s="259">
        <f t="shared" si="76"/>
        <v>84</v>
      </c>
      <c r="BN162" s="257">
        <f t="shared" si="76"/>
        <v>63.5</v>
      </c>
      <c r="BO162" s="257">
        <f>BO159+BO$62</f>
        <v>1140</v>
      </c>
      <c r="BP162" s="257">
        <f>BP159+BP$62</f>
        <v>37</v>
      </c>
      <c r="BQ162" s="257">
        <f>BQ159+BQ$62</f>
        <v>7</v>
      </c>
      <c r="BR162" s="248">
        <f>BR159+BR62</f>
        <v>63.996590909090905</v>
      </c>
      <c r="BS162" s="248">
        <f>BS159+BS62</f>
        <v>56.003409090909088</v>
      </c>
    </row>
    <row r="163" spans="1:71" s="140" customFormat="1" ht="17.25" customHeight="1" thickBot="1">
      <c r="A163" s="322"/>
      <c r="B163" s="323"/>
      <c r="C163" s="323"/>
      <c r="D163" s="323"/>
      <c r="E163" s="323"/>
      <c r="F163" s="323"/>
      <c r="G163" s="324"/>
      <c r="H163" s="266"/>
      <c r="I163" s="249">
        <f>I160+I$63</f>
        <v>1335</v>
      </c>
      <c r="J163" s="250"/>
      <c r="K163" s="251"/>
      <c r="L163" s="286"/>
      <c r="M163" s="266"/>
      <c r="N163" s="272"/>
      <c r="O163" s="276"/>
      <c r="P163" s="252">
        <f>P160+P$63</f>
        <v>390</v>
      </c>
      <c r="Q163" s="253"/>
      <c r="R163" s="253"/>
      <c r="S163" s="270"/>
      <c r="T163" s="272"/>
      <c r="U163" s="274"/>
      <c r="V163" s="278"/>
      <c r="W163" s="252">
        <f>W160+W$63</f>
        <v>315</v>
      </c>
      <c r="X163" s="253"/>
      <c r="Y163" s="253"/>
      <c r="Z163" s="270"/>
      <c r="AA163" s="272"/>
      <c r="AB163" s="274"/>
      <c r="AC163" s="278"/>
      <c r="AD163" s="252">
        <f>AD160+AD$63</f>
        <v>315</v>
      </c>
      <c r="AE163" s="253"/>
      <c r="AF163" s="253"/>
      <c r="AG163" s="270"/>
      <c r="AH163" s="272"/>
      <c r="AI163" s="274"/>
      <c r="AJ163" s="278"/>
      <c r="AK163" s="252">
        <f>AK160+AK$63</f>
        <v>315</v>
      </c>
      <c r="AL163" s="253"/>
      <c r="AM163" s="253"/>
      <c r="AN163" s="270"/>
      <c r="AO163" s="272"/>
      <c r="AP163" s="262"/>
      <c r="AQ163" s="264"/>
      <c r="AR163" s="254">
        <f>AR160+AR$63</f>
        <v>0</v>
      </c>
      <c r="AS163" s="255"/>
      <c r="AT163" s="256"/>
      <c r="AU163" s="268"/>
      <c r="AV163" s="266"/>
      <c r="AW163" s="262"/>
      <c r="AX163" s="264"/>
      <c r="AY163" s="254">
        <f>AY160+AY$63</f>
        <v>0</v>
      </c>
      <c r="AZ163" s="255"/>
      <c r="BA163" s="256"/>
      <c r="BB163" s="268"/>
      <c r="BC163" s="266"/>
      <c r="BD163" s="262"/>
      <c r="BE163" s="264"/>
      <c r="BF163" s="254">
        <f>BF160+BF$63</f>
        <v>0</v>
      </c>
      <c r="BG163" s="255"/>
      <c r="BH163" s="255"/>
      <c r="BI163" s="268"/>
      <c r="BJ163" s="266"/>
      <c r="BK163" s="262"/>
      <c r="BL163" s="264"/>
      <c r="BM163" s="260"/>
      <c r="BN163" s="258"/>
      <c r="BO163" s="258"/>
      <c r="BP163" s="258"/>
      <c r="BQ163" s="258"/>
      <c r="BR163" s="248"/>
      <c r="BS163" s="248"/>
    </row>
    <row r="164" spans="1:71" ht="13.5" thickBot="1"/>
    <row r="165" spans="1:71">
      <c r="Y165" s="17"/>
      <c r="Z165" s="17"/>
      <c r="AA165" s="17"/>
      <c r="AB165" s="19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1"/>
      <c r="AQ165" s="17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1"/>
      <c r="BE165" s="17"/>
      <c r="BF165" s="20"/>
      <c r="BG165" s="20"/>
      <c r="BH165" s="20"/>
      <c r="BI165" s="20"/>
      <c r="BJ165" s="20"/>
      <c r="BK165" s="21"/>
    </row>
    <row r="166" spans="1:71">
      <c r="Y166" s="17"/>
      <c r="Z166" s="17"/>
      <c r="AA166" s="17"/>
      <c r="AB166" s="22"/>
      <c r="AC166" s="247" t="s">
        <v>204</v>
      </c>
      <c r="AD166" s="247"/>
      <c r="AE166" s="247"/>
      <c r="AF166" s="247"/>
      <c r="AG166" s="247"/>
      <c r="AH166" s="247"/>
      <c r="AI166" s="247"/>
      <c r="AJ166" s="247"/>
      <c r="AK166" s="247"/>
      <c r="AL166" s="247"/>
      <c r="AM166" s="247"/>
      <c r="AN166" s="247"/>
      <c r="AO166" s="247"/>
      <c r="AP166" s="23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23"/>
      <c r="BE166" s="17"/>
      <c r="BF166" s="17"/>
      <c r="BG166" s="17"/>
      <c r="BH166" s="17"/>
      <c r="BI166" s="17"/>
      <c r="BJ166" s="17"/>
      <c r="BK166" s="23"/>
    </row>
    <row r="167" spans="1:71">
      <c r="Y167" s="17"/>
      <c r="Z167" s="17"/>
      <c r="AA167" s="17"/>
      <c r="AB167" s="22"/>
      <c r="AC167" s="247"/>
      <c r="AD167" s="247"/>
      <c r="AE167" s="247"/>
      <c r="AF167" s="247"/>
      <c r="AG167" s="247"/>
      <c r="AH167" s="247"/>
      <c r="AI167" s="247"/>
      <c r="AJ167" s="247"/>
      <c r="AK167" s="247"/>
      <c r="AL167" s="247"/>
      <c r="AM167" s="247"/>
      <c r="AN167" s="247"/>
      <c r="AO167" s="247"/>
      <c r="AP167" s="23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23"/>
      <c r="BE167" s="17"/>
      <c r="BF167" s="17"/>
      <c r="BG167" s="17"/>
      <c r="BH167" s="17"/>
      <c r="BI167" s="17"/>
      <c r="BJ167" s="17"/>
      <c r="BK167" s="23"/>
    </row>
    <row r="168" spans="1:71" s="105" customFormat="1" ht="18" customHeight="1">
      <c r="A168" s="110"/>
      <c r="B168" s="106" t="s">
        <v>152</v>
      </c>
      <c r="K168" s="106" t="s">
        <v>153</v>
      </c>
      <c r="Y168" s="107"/>
      <c r="Z168" s="107"/>
      <c r="AA168" s="107"/>
      <c r="AB168" s="92"/>
      <c r="AC168" s="247"/>
      <c r="AD168" s="247"/>
      <c r="AE168" s="247"/>
      <c r="AF168" s="247"/>
      <c r="AG168" s="247"/>
      <c r="AH168" s="247"/>
      <c r="AI168" s="247"/>
      <c r="AJ168" s="247"/>
      <c r="AK168" s="247"/>
      <c r="AL168" s="247"/>
      <c r="AM168" s="247"/>
      <c r="AN168" s="247"/>
      <c r="AO168" s="247"/>
      <c r="AP168" s="93"/>
      <c r="AQ168" s="107"/>
      <c r="AR168" s="107"/>
      <c r="AS168" s="107"/>
      <c r="AT168" s="107"/>
      <c r="AU168" s="107"/>
      <c r="AV168" s="107"/>
      <c r="AW168" s="107"/>
      <c r="AX168" s="107"/>
      <c r="AY168" s="107"/>
      <c r="AZ168" s="107"/>
      <c r="BA168" s="107"/>
      <c r="BB168" s="107"/>
      <c r="BC168" s="107"/>
      <c r="BD168" s="108"/>
      <c r="BE168" s="107"/>
      <c r="BF168" s="107"/>
      <c r="BG168" s="107"/>
      <c r="BH168" s="107"/>
      <c r="BI168" s="107"/>
      <c r="BJ168" s="107"/>
      <c r="BK168" s="108"/>
    </row>
    <row r="169" spans="1:71" s="105" customFormat="1" ht="16.5" customHeight="1">
      <c r="A169" s="110"/>
      <c r="B169" s="290" t="s">
        <v>154</v>
      </c>
      <c r="C169" s="291"/>
      <c r="D169" s="291"/>
      <c r="E169" s="291"/>
      <c r="F169" s="291"/>
      <c r="G169" s="292"/>
      <c r="H169" s="109" t="str">
        <f>IF(BM162&gt;=5, "TAK", "NIE")</f>
        <v>TAK</v>
      </c>
      <c r="K169" s="293" t="s">
        <v>155</v>
      </c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5"/>
      <c r="X169" s="160">
        <f>BQ162</f>
        <v>7</v>
      </c>
      <c r="Y169" s="107"/>
      <c r="Z169" s="107"/>
      <c r="AA169" s="107"/>
      <c r="AB169" s="92"/>
      <c r="AC169" s="247"/>
      <c r="AD169" s="247"/>
      <c r="AE169" s="247"/>
      <c r="AF169" s="247"/>
      <c r="AG169" s="247"/>
      <c r="AH169" s="247"/>
      <c r="AI169" s="247"/>
      <c r="AJ169" s="247"/>
      <c r="AK169" s="247"/>
      <c r="AL169" s="247"/>
      <c r="AM169" s="247"/>
      <c r="AN169" s="247"/>
      <c r="AO169" s="247"/>
      <c r="AP169" s="93"/>
      <c r="AQ169" s="107"/>
      <c r="AR169" s="107"/>
      <c r="AS169" s="107"/>
      <c r="AT169" s="107"/>
      <c r="AU169" s="107"/>
      <c r="AV169" s="107"/>
      <c r="AW169" s="107"/>
      <c r="AX169" s="107"/>
      <c r="AY169" s="107"/>
      <c r="AZ169" s="107"/>
      <c r="BA169" s="107"/>
      <c r="BB169" s="107"/>
      <c r="BC169" s="107"/>
      <c r="BD169" s="108"/>
      <c r="BE169" s="107"/>
      <c r="BF169" s="107"/>
      <c r="BG169" s="107"/>
      <c r="BH169" s="107"/>
      <c r="BI169" s="107"/>
      <c r="BJ169" s="107"/>
      <c r="BK169" s="108"/>
    </row>
    <row r="170" spans="1:71" s="105" customFormat="1" ht="18" customHeight="1">
      <c r="A170" s="110"/>
      <c r="B170" s="290" t="s">
        <v>156</v>
      </c>
      <c r="C170" s="291"/>
      <c r="D170" s="291"/>
      <c r="E170" s="291"/>
      <c r="F170" s="291"/>
      <c r="G170" s="292"/>
      <c r="H170" s="109" t="str">
        <f>IF(30*$C$8*30/100+1&gt;BP162, "NIE", "TAK")</f>
        <v>TAK</v>
      </c>
      <c r="K170" s="293" t="s">
        <v>157</v>
      </c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5"/>
      <c r="X170" s="160">
        <f>BM162</f>
        <v>84</v>
      </c>
      <c r="Y170" s="107"/>
      <c r="Z170" s="107"/>
      <c r="AA170" s="107"/>
      <c r="AB170" s="92"/>
      <c r="AC170" s="247"/>
      <c r="AD170" s="247"/>
      <c r="AE170" s="247"/>
      <c r="AF170" s="247"/>
      <c r="AG170" s="247"/>
      <c r="AH170" s="247"/>
      <c r="AI170" s="247"/>
      <c r="AJ170" s="247"/>
      <c r="AK170" s="247"/>
      <c r="AL170" s="247"/>
      <c r="AM170" s="247"/>
      <c r="AN170" s="247"/>
      <c r="AO170" s="247"/>
      <c r="AP170" s="93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107"/>
      <c r="BC170" s="107"/>
      <c r="BD170" s="108"/>
      <c r="BE170" s="107"/>
      <c r="BF170" s="107"/>
      <c r="BG170" s="107"/>
      <c r="BH170" s="107"/>
      <c r="BI170" s="107"/>
      <c r="BJ170" s="107"/>
      <c r="BK170" s="108"/>
    </row>
    <row r="171" spans="1:71" s="105" customFormat="1" ht="18" customHeight="1">
      <c r="A171" s="110"/>
      <c r="B171" s="290" t="s">
        <v>158</v>
      </c>
      <c r="C171" s="291"/>
      <c r="D171" s="291"/>
      <c r="E171" s="291"/>
      <c r="F171" s="291"/>
      <c r="G171" s="292"/>
      <c r="H171" s="109" t="str">
        <f>IF(N162*50/100+1&gt;BN162, "NIE", "TAK")</f>
        <v>TAK</v>
      </c>
      <c r="K171" s="290" t="s">
        <v>159</v>
      </c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2"/>
      <c r="X171" s="161">
        <f>BN162</f>
        <v>63.5</v>
      </c>
      <c r="Y171" s="107"/>
      <c r="Z171" s="107"/>
      <c r="AA171" s="107"/>
      <c r="AB171" s="92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59"/>
      <c r="AM171" s="159"/>
      <c r="AN171" s="159"/>
      <c r="AO171" s="159"/>
      <c r="AP171" s="95"/>
      <c r="AQ171" s="107"/>
      <c r="AR171" s="107"/>
      <c r="AS171" s="107"/>
      <c r="AT171" s="107"/>
      <c r="AU171" s="107"/>
      <c r="AV171" s="107"/>
      <c r="AW171" s="107"/>
      <c r="AX171" s="107"/>
      <c r="AY171" s="107"/>
      <c r="AZ171" s="107"/>
      <c r="BA171" s="107"/>
      <c r="BB171" s="107"/>
      <c r="BC171" s="107"/>
      <c r="BD171" s="108"/>
      <c r="BE171" s="107"/>
      <c r="BF171" s="107"/>
      <c r="BG171" s="107"/>
      <c r="BH171" s="107"/>
      <c r="BI171" s="107"/>
      <c r="BJ171" s="107"/>
      <c r="BK171" s="108"/>
    </row>
    <row r="172" spans="1:71" s="105" customFormat="1" ht="18" customHeight="1">
      <c r="A172" s="110"/>
      <c r="B172" s="293" t="s">
        <v>160</v>
      </c>
      <c r="C172" s="294"/>
      <c r="D172" s="294"/>
      <c r="E172" s="294"/>
      <c r="F172" s="294"/>
      <c r="G172" s="295"/>
      <c r="H172" s="109" t="str">
        <f>IF(BQ162&lt;4, "NIE", "TAK")</f>
        <v>TAK</v>
      </c>
      <c r="K172" s="290" t="s">
        <v>161</v>
      </c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2"/>
      <c r="X172" s="162">
        <f>BR162</f>
        <v>63.996590909090905</v>
      </c>
      <c r="Y172" s="107"/>
      <c r="Z172" s="107"/>
      <c r="AA172" s="107"/>
      <c r="AB172" s="92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5"/>
      <c r="AQ172" s="107"/>
      <c r="AR172" s="107"/>
      <c r="AS172" s="107"/>
      <c r="AT172" s="107"/>
      <c r="AU172" s="107"/>
      <c r="AV172" s="107"/>
      <c r="AW172" s="107"/>
      <c r="AX172" s="107"/>
      <c r="AY172" s="107"/>
      <c r="AZ172" s="107"/>
      <c r="BA172" s="107"/>
      <c r="BB172" s="107"/>
      <c r="BC172" s="107"/>
      <c r="BD172" s="108"/>
      <c r="BE172" s="107"/>
      <c r="BF172" s="107"/>
      <c r="BG172" s="107"/>
      <c r="BH172" s="107"/>
      <c r="BI172" s="107"/>
      <c r="BJ172" s="107"/>
      <c r="BK172" s="108"/>
    </row>
    <row r="173" spans="1:71" s="105" customFormat="1" ht="18" customHeight="1">
      <c r="A173" s="110"/>
      <c r="B173" s="293" t="s">
        <v>162</v>
      </c>
      <c r="C173" s="294"/>
      <c r="D173" s="294"/>
      <c r="E173" s="294"/>
      <c r="F173" s="294"/>
      <c r="G173" s="295"/>
      <c r="H173" s="109" t="str">
        <f>IF(L162&lt;480,"NIE",IF((N158+N61)&lt;16,"NIE","TAK"))</f>
        <v>TAK</v>
      </c>
      <c r="K173" s="290" t="s">
        <v>163</v>
      </c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2"/>
      <c r="X173" s="162">
        <f>BS162</f>
        <v>56.003409090909088</v>
      </c>
      <c r="Y173" s="107"/>
      <c r="Z173" s="107"/>
      <c r="AA173" s="107"/>
      <c r="AB173" s="22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23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107"/>
      <c r="BC173" s="107"/>
      <c r="BD173" s="108"/>
      <c r="BE173" s="107"/>
      <c r="BF173" s="107"/>
      <c r="BG173" s="107"/>
      <c r="BH173" s="107"/>
      <c r="BI173" s="107"/>
      <c r="BJ173" s="107"/>
      <c r="BK173" s="108"/>
    </row>
    <row r="174" spans="1:71" s="105" customFormat="1" ht="18" customHeight="1">
      <c r="A174" s="110"/>
      <c r="B174" s="293" t="s">
        <v>164</v>
      </c>
      <c r="C174" s="294"/>
      <c r="D174" s="294"/>
      <c r="E174" s="294"/>
      <c r="F174" s="294"/>
      <c r="G174" s="295"/>
      <c r="H174" s="109" t="str">
        <f>IF(M$60&lt;450,"NIE",IF(N$60&lt;15,"NIE","TAK"))</f>
        <v>TAK</v>
      </c>
      <c r="K174" s="293" t="s">
        <v>165</v>
      </c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5"/>
      <c r="X174" s="161">
        <f>IF(H162&gt;0,((H162+M162-H$58-M$58-H$13-M$13-H$14-M$14)/(N162-N$58)),0)</f>
        <v>27.541666666666668</v>
      </c>
      <c r="Y174" s="107"/>
      <c r="Z174" s="107"/>
      <c r="AA174" s="107"/>
      <c r="AB174" s="22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23"/>
      <c r="AQ174" s="107"/>
      <c r="AR174" s="107"/>
      <c r="AS174" s="107"/>
      <c r="AT174" s="107"/>
      <c r="AU174" s="107"/>
      <c r="AV174" s="107"/>
      <c r="AW174" s="107"/>
      <c r="AX174" s="107"/>
      <c r="AY174" s="107"/>
      <c r="AZ174" s="107"/>
      <c r="BA174" s="107"/>
      <c r="BB174" s="107"/>
      <c r="BC174" s="107"/>
      <c r="BD174" s="108"/>
      <c r="BE174" s="107"/>
      <c r="BF174" s="107"/>
      <c r="BG174" s="107"/>
      <c r="BH174" s="107"/>
      <c r="BI174" s="107"/>
      <c r="BJ174" s="107"/>
      <c r="BK174" s="108"/>
    </row>
    <row r="175" spans="1:71">
      <c r="Y175" s="17"/>
      <c r="Z175" s="17"/>
      <c r="AA175" s="17"/>
      <c r="AB175" s="22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23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23"/>
      <c r="BE175" s="17"/>
      <c r="BF175" s="17"/>
      <c r="BG175" s="17"/>
      <c r="BH175" s="17"/>
      <c r="BI175" s="17"/>
      <c r="BJ175" s="17"/>
      <c r="BK175" s="23"/>
    </row>
    <row r="176" spans="1:71">
      <c r="Y176" s="17"/>
      <c r="Z176" s="17"/>
      <c r="AA176" s="17"/>
      <c r="AB176" s="22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23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23"/>
      <c r="BE176" s="17"/>
      <c r="BF176" s="17"/>
      <c r="BG176" s="17"/>
      <c r="BH176" s="17"/>
      <c r="BI176" s="17"/>
      <c r="BJ176" s="17"/>
      <c r="BK176" s="23"/>
    </row>
    <row r="177" spans="25:63" ht="13.5" thickBot="1">
      <c r="Y177" s="17"/>
      <c r="Z177" s="17"/>
      <c r="AA177" s="17"/>
      <c r="AB177" s="24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6"/>
      <c r="AQ177" s="17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6"/>
      <c r="BE177" s="17"/>
      <c r="BF177" s="25"/>
      <c r="BG177" s="25"/>
      <c r="BH177" s="25"/>
      <c r="BI177" s="25"/>
      <c r="BJ177" s="25"/>
      <c r="BK177" s="26"/>
    </row>
    <row r="504468" ht="11.25" customHeight="1"/>
  </sheetData>
  <mergeCells count="306">
    <mergeCell ref="BR67:BS67"/>
    <mergeCell ref="H126:L126"/>
    <mergeCell ref="M126:M127"/>
    <mergeCell ref="N126:N127"/>
    <mergeCell ref="O126:O127"/>
    <mergeCell ref="P126:V126"/>
    <mergeCell ref="BQ108:BQ109"/>
    <mergeCell ref="BP108:BP109"/>
    <mergeCell ref="AK126:AQ126"/>
    <mergeCell ref="AR126:AX126"/>
    <mergeCell ref="AY126:BE126"/>
    <mergeCell ref="BF126:BL126"/>
    <mergeCell ref="BM126:BQ126"/>
    <mergeCell ref="BR126:BS126"/>
    <mergeCell ref="BE108:BE109"/>
    <mergeCell ref="BD108:BD109"/>
    <mergeCell ref="AX108:AX109"/>
    <mergeCell ref="AR67:AX67"/>
    <mergeCell ref="AY67:BE67"/>
    <mergeCell ref="AW105:AW106"/>
    <mergeCell ref="BP105:BP106"/>
    <mergeCell ref="BD105:BD106"/>
    <mergeCell ref="AX105:AX106"/>
    <mergeCell ref="BJ105:BJ106"/>
    <mergeCell ref="BM9:BQ9"/>
    <mergeCell ref="A69:BQ69"/>
    <mergeCell ref="BQ105:BQ106"/>
    <mergeCell ref="BM105:BM106"/>
    <mergeCell ref="BN105:BN106"/>
    <mergeCell ref="B120:G120"/>
    <mergeCell ref="A108:G109"/>
    <mergeCell ref="H108:H109"/>
    <mergeCell ref="B119:G119"/>
    <mergeCell ref="B115:G115"/>
    <mergeCell ref="BL108:BL109"/>
    <mergeCell ref="AP108:AP109"/>
    <mergeCell ref="BC108:BC109"/>
    <mergeCell ref="K119:W119"/>
    <mergeCell ref="B116:G116"/>
    <mergeCell ref="A11:BQ11"/>
    <mergeCell ref="AI62:AI63"/>
    <mergeCell ref="AN62:AN63"/>
    <mergeCell ref="AK63:AM63"/>
    <mergeCell ref="H67:L67"/>
    <mergeCell ref="M67:M68"/>
    <mergeCell ref="N67:N68"/>
    <mergeCell ref="O67:O68"/>
    <mergeCell ref="P67:V67"/>
    <mergeCell ref="B117:G117"/>
    <mergeCell ref="BK105:BK106"/>
    <mergeCell ref="BL105:BL106"/>
    <mergeCell ref="AP105:AP106"/>
    <mergeCell ref="AQ105:AQ106"/>
    <mergeCell ref="AY63:BA63"/>
    <mergeCell ref="BB62:BB63"/>
    <mergeCell ref="AW62:AW63"/>
    <mergeCell ref="A105:G106"/>
    <mergeCell ref="H105:H106"/>
    <mergeCell ref="H62:H63"/>
    <mergeCell ref="V62:V63"/>
    <mergeCell ref="AB62:AB63"/>
    <mergeCell ref="N62:N63"/>
    <mergeCell ref="U62:U63"/>
    <mergeCell ref="AG62:AG63"/>
    <mergeCell ref="A62:G63"/>
    <mergeCell ref="M62:M63"/>
    <mergeCell ref="P63:R63"/>
    <mergeCell ref="S62:S63"/>
    <mergeCell ref="Z62:Z63"/>
    <mergeCell ref="AD106:AF106"/>
    <mergeCell ref="AU105:AU106"/>
    <mergeCell ref="AV105:AV106"/>
    <mergeCell ref="BN108:BN109"/>
    <mergeCell ref="BK108:BK109"/>
    <mergeCell ref="BM108:BM109"/>
    <mergeCell ref="BI108:BI109"/>
    <mergeCell ref="BJ108:BJ109"/>
    <mergeCell ref="W67:AC67"/>
    <mergeCell ref="K115:W115"/>
    <mergeCell ref="K116:W116"/>
    <mergeCell ref="K117:W117"/>
    <mergeCell ref="BF67:BL67"/>
    <mergeCell ref="BM67:BQ67"/>
    <mergeCell ref="BE105:BE106"/>
    <mergeCell ref="V105:V106"/>
    <mergeCell ref="L105:L106"/>
    <mergeCell ref="N105:N106"/>
    <mergeCell ref="AC105:AC106"/>
    <mergeCell ref="AI105:AI106"/>
    <mergeCell ref="AJ105:AJ106"/>
    <mergeCell ref="Z108:Z109"/>
    <mergeCell ref="AA108:AA109"/>
    <mergeCell ref="V108:V109"/>
    <mergeCell ref="O108:O109"/>
    <mergeCell ref="AY109:BA109"/>
    <mergeCell ref="AH108:AH109"/>
    <mergeCell ref="BF9:BL9"/>
    <mergeCell ref="W9:AC9"/>
    <mergeCell ref="N9:N10"/>
    <mergeCell ref="P9:V9"/>
    <mergeCell ref="AK9:AQ9"/>
    <mergeCell ref="AR9:AX9"/>
    <mergeCell ref="AY9:BE9"/>
    <mergeCell ref="AK67:AQ67"/>
    <mergeCell ref="BD62:BD63"/>
    <mergeCell ref="BE62:BE63"/>
    <mergeCell ref="AD9:AJ9"/>
    <mergeCell ref="BI62:BI63"/>
    <mergeCell ref="BF63:BH63"/>
    <mergeCell ref="AX62:AX63"/>
    <mergeCell ref="AJ62:AJ63"/>
    <mergeCell ref="AR106:AT106"/>
    <mergeCell ref="BB105:BB106"/>
    <mergeCell ref="BC105:BC106"/>
    <mergeCell ref="AD63:AF63"/>
    <mergeCell ref="AB105:AB106"/>
    <mergeCell ref="O62:O63"/>
    <mergeCell ref="AD67:AJ67"/>
    <mergeCell ref="AH105:AH106"/>
    <mergeCell ref="AY106:BA106"/>
    <mergeCell ref="AU62:AU63"/>
    <mergeCell ref="AR63:AT63"/>
    <mergeCell ref="AQ62:AQ63"/>
    <mergeCell ref="A162:G163"/>
    <mergeCell ref="H162:H163"/>
    <mergeCell ref="L162:L163"/>
    <mergeCell ref="BQ159:BQ160"/>
    <mergeCell ref="BM159:BM160"/>
    <mergeCell ref="BN159:BN160"/>
    <mergeCell ref="AG159:AG160"/>
    <mergeCell ref="AX159:AX160"/>
    <mergeCell ref="BO159:BO160"/>
    <mergeCell ref="W160:Y160"/>
    <mergeCell ref="BD159:BD160"/>
    <mergeCell ref="BE159:BE160"/>
    <mergeCell ref="BK159:BK160"/>
    <mergeCell ref="BL159:BL160"/>
    <mergeCell ref="AP159:AP160"/>
    <mergeCell ref="AQ159:AQ160"/>
    <mergeCell ref="AW159:AW160"/>
    <mergeCell ref="AU159:AU160"/>
    <mergeCell ref="BI159:BI160"/>
    <mergeCell ref="A159:G160"/>
    <mergeCell ref="H159:H160"/>
    <mergeCell ref="L159:L160"/>
    <mergeCell ref="N159:N160"/>
    <mergeCell ref="O159:O160"/>
    <mergeCell ref="B172:G172"/>
    <mergeCell ref="B173:G173"/>
    <mergeCell ref="B174:G174"/>
    <mergeCell ref="K172:W172"/>
    <mergeCell ref="B169:G169"/>
    <mergeCell ref="B170:G170"/>
    <mergeCell ref="B171:G171"/>
    <mergeCell ref="K169:W169"/>
    <mergeCell ref="K170:W170"/>
    <mergeCell ref="K173:W173"/>
    <mergeCell ref="K174:W174"/>
    <mergeCell ref="K171:W171"/>
    <mergeCell ref="H9:L9"/>
    <mergeCell ref="M9:M10"/>
    <mergeCell ref="BR105:BR106"/>
    <mergeCell ref="BS105:BS106"/>
    <mergeCell ref="M105:M106"/>
    <mergeCell ref="T105:T106"/>
    <mergeCell ref="AA105:AA106"/>
    <mergeCell ref="W106:Y106"/>
    <mergeCell ref="AG105:AG106"/>
    <mergeCell ref="BR9:BS9"/>
    <mergeCell ref="T62:T63"/>
    <mergeCell ref="AA62:AA63"/>
    <mergeCell ref="AH62:AH63"/>
    <mergeCell ref="AO62:AO63"/>
    <mergeCell ref="AV62:AV63"/>
    <mergeCell ref="BC62:BC63"/>
    <mergeCell ref="BJ62:BJ63"/>
    <mergeCell ref="AP62:AP63"/>
    <mergeCell ref="BK62:BK63"/>
    <mergeCell ref="O9:O10"/>
    <mergeCell ref="BO105:BO106"/>
    <mergeCell ref="BL62:BL63"/>
    <mergeCell ref="AC62:AC63"/>
    <mergeCell ref="W63:Y63"/>
    <mergeCell ref="BR159:BR160"/>
    <mergeCell ref="BS159:BS160"/>
    <mergeCell ref="BR108:BR109"/>
    <mergeCell ref="BS108:BS109"/>
    <mergeCell ref="M108:M109"/>
    <mergeCell ref="AU108:AU109"/>
    <mergeCell ref="AV108:AV109"/>
    <mergeCell ref="AR109:AT109"/>
    <mergeCell ref="BB108:BB109"/>
    <mergeCell ref="BP159:BP160"/>
    <mergeCell ref="AV159:AV160"/>
    <mergeCell ref="AC159:AC160"/>
    <mergeCell ref="V159:V160"/>
    <mergeCell ref="AB159:AB160"/>
    <mergeCell ref="P160:R160"/>
    <mergeCell ref="BO108:BO109"/>
    <mergeCell ref="A128:BQ128"/>
    <mergeCell ref="BJ159:BJ160"/>
    <mergeCell ref="B118:G118"/>
    <mergeCell ref="AQ108:AQ109"/>
    <mergeCell ref="AB108:AB109"/>
    <mergeCell ref="AC108:AC109"/>
    <mergeCell ref="AI108:AI109"/>
    <mergeCell ref="AJ108:AJ109"/>
    <mergeCell ref="I106:K106"/>
    <mergeCell ref="I109:K109"/>
    <mergeCell ref="P109:R109"/>
    <mergeCell ref="S108:S109"/>
    <mergeCell ref="P106:R106"/>
    <mergeCell ref="S105:S106"/>
    <mergeCell ref="I63:K63"/>
    <mergeCell ref="AO105:AO106"/>
    <mergeCell ref="AK106:AM106"/>
    <mergeCell ref="L62:L63"/>
    <mergeCell ref="T108:T109"/>
    <mergeCell ref="Z105:Z106"/>
    <mergeCell ref="U105:U106"/>
    <mergeCell ref="O105:O106"/>
    <mergeCell ref="AG108:AG109"/>
    <mergeCell ref="AD109:AF109"/>
    <mergeCell ref="AW108:AW109"/>
    <mergeCell ref="BF106:BH106"/>
    <mergeCell ref="L108:L109"/>
    <mergeCell ref="BI105:BI106"/>
    <mergeCell ref="BF109:BH109"/>
    <mergeCell ref="AN108:AN109"/>
    <mergeCell ref="AO108:AO109"/>
    <mergeCell ref="AK109:AM109"/>
    <mergeCell ref="U159:U160"/>
    <mergeCell ref="AD126:AJ126"/>
    <mergeCell ref="AC112:AO116"/>
    <mergeCell ref="AN105:AN106"/>
    <mergeCell ref="N108:N109"/>
    <mergeCell ref="U108:U109"/>
    <mergeCell ref="W109:Y109"/>
    <mergeCell ref="K118:W118"/>
    <mergeCell ref="K120:W120"/>
    <mergeCell ref="M159:M160"/>
    <mergeCell ref="S159:S160"/>
    <mergeCell ref="T159:T160"/>
    <mergeCell ref="Z159:Z160"/>
    <mergeCell ref="AA159:AA160"/>
    <mergeCell ref="W126:AC126"/>
    <mergeCell ref="I160:K160"/>
    <mergeCell ref="AQ162:AQ163"/>
    <mergeCell ref="AW162:AW163"/>
    <mergeCell ref="AX162:AX163"/>
    <mergeCell ref="BE162:BE163"/>
    <mergeCell ref="AH162:AH163"/>
    <mergeCell ref="AI162:AI163"/>
    <mergeCell ref="AJ162:AJ163"/>
    <mergeCell ref="BF160:BH160"/>
    <mergeCell ref="BF163:BH163"/>
    <mergeCell ref="AU162:AU163"/>
    <mergeCell ref="BB159:BB160"/>
    <mergeCell ref="BJ162:BJ163"/>
    <mergeCell ref="BC159:BC160"/>
    <mergeCell ref="AO162:AO163"/>
    <mergeCell ref="BC162:BC163"/>
    <mergeCell ref="AI159:AI160"/>
    <mergeCell ref="N162:N163"/>
    <mergeCell ref="O162:O163"/>
    <mergeCell ref="U162:U163"/>
    <mergeCell ref="V162:V163"/>
    <mergeCell ref="AB162:AB163"/>
    <mergeCell ref="AC162:AC163"/>
    <mergeCell ref="BI162:BI163"/>
    <mergeCell ref="AR160:AT160"/>
    <mergeCell ref="AY160:BA160"/>
    <mergeCell ref="AD160:AF160"/>
    <mergeCell ref="AK160:AM160"/>
    <mergeCell ref="AJ159:AJ160"/>
    <mergeCell ref="AH159:AH160"/>
    <mergeCell ref="AN159:AN160"/>
    <mergeCell ref="AO159:AO160"/>
    <mergeCell ref="BD162:BD163"/>
    <mergeCell ref="AG162:AG163"/>
    <mergeCell ref="AN162:AN163"/>
    <mergeCell ref="AP162:AP163"/>
    <mergeCell ref="AC166:AO170"/>
    <mergeCell ref="BR162:BR163"/>
    <mergeCell ref="BS162:BS163"/>
    <mergeCell ref="I163:K163"/>
    <mergeCell ref="P163:R163"/>
    <mergeCell ref="W163:Y163"/>
    <mergeCell ref="AD163:AF163"/>
    <mergeCell ref="AK163:AM163"/>
    <mergeCell ref="AR163:AT163"/>
    <mergeCell ref="AY163:BA163"/>
    <mergeCell ref="BQ162:BQ163"/>
    <mergeCell ref="BM162:BM163"/>
    <mergeCell ref="BN162:BN163"/>
    <mergeCell ref="BO162:BO163"/>
    <mergeCell ref="BP162:BP163"/>
    <mergeCell ref="BK162:BK163"/>
    <mergeCell ref="BL162:BL163"/>
    <mergeCell ref="AV162:AV163"/>
    <mergeCell ref="BB162:BB163"/>
    <mergeCell ref="M162:M163"/>
    <mergeCell ref="S162:S163"/>
    <mergeCell ref="T162:T163"/>
    <mergeCell ref="Z162:Z163"/>
    <mergeCell ref="AA162:AA163"/>
  </mergeCells>
  <phoneticPr fontId="1" type="noConversion"/>
  <dataValidations count="6">
    <dataValidation type="list" allowBlank="1" showInputMessage="1" showErrorMessage="1" sqref="AC33:AC61 BL12:BL61 BL70:BL104 AQ88:AQ104 BE12:BE61 AJ137 AX12:AX61 BE70:BE104 AC70:AC104 AJ79:AJ104 AX70:AX104 AJ12:AJ61 V70:V104 AC129:AC158 V24 AQ28:AQ61 V33:V61 V13 AJ77 AQ70:AQ76 BL129:BL158 AQ129:AQ134 AJ140:AJ158 AX129:AX158 BE129:BE158 V129:V158 AQ147:AQ158 AQ12:AQ26 V28:V31 AC12:AC16" xr:uid="{00000000-0002-0000-0000-000000000000}">
      <formula1>$V$1:$V$3</formula1>
    </dataValidation>
    <dataValidation type="list" allowBlank="1" showInputMessage="1" showErrorMessage="1" sqref="D12:G61 D88:G104 D76:G77 D147:G158 D137:G137" xr:uid="{00000000-0002-0000-0000-000001000000}">
      <formula1>$W$1:$W$2</formula1>
    </dataValidation>
    <dataValidation type="list" allowBlank="1" showInputMessage="1" showErrorMessage="1" sqref="V12 AC17:AC32 V14:V23 V25:V27 AJ78 AJ138:AJ139 AQ135:AQ145 AQ77:AQ87 AJ70:AJ76 AJ129:AJ136 AQ27 V32" xr:uid="{00000000-0002-0000-0000-000002000000}">
      <formula1>$U$1:$U$3</formula1>
    </dataValidation>
    <dataValidation type="list" allowBlank="1" showInputMessage="1" showErrorMessage="1" sqref="D78:G87 D73:G75 D70:G71 D129:G132 D134:G136 D138:G141 D144:G145" xr:uid="{00000000-0002-0000-0000-000003000000}">
      <formula1>$V$1:$V$2</formula1>
    </dataValidation>
    <dataValidation type="list" allowBlank="1" showInputMessage="1" showErrorMessage="1" sqref="D72:G72 D133:G133 D146:G146 D142:G143" xr:uid="{00000000-0002-0000-0000-000004000000}">
      <formula1>$U$1:$U$2</formula1>
    </dataValidation>
    <dataValidation type="list" allowBlank="1" showInputMessage="1" showErrorMessage="1" sqref="AQ146" xr:uid="{00000000-0002-0000-0000-000005000000}">
      <formula1>$T$1:$T$3</formula1>
    </dataValidation>
  </dataValidations>
  <pageMargins left="0.25" right="0.25" top="0.75" bottom="0.75" header="0.3" footer="0.3"/>
  <pageSetup paperSize="9" scale="51" fitToHeight="0" orientation="landscape" r:id="rId1"/>
  <headerFooter alignWithMargins="0"/>
  <rowBreaks count="2" manualBreakCount="2">
    <brk id="64" max="63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student</dc:creator>
  <cp:keywords/>
  <dc:description/>
  <cp:lastModifiedBy>Józefina Matyla</cp:lastModifiedBy>
  <cp:revision/>
  <dcterms:created xsi:type="dcterms:W3CDTF">2014-11-26T06:00:20Z</dcterms:created>
  <dcterms:modified xsi:type="dcterms:W3CDTF">2022-09-02T16:15:18Z</dcterms:modified>
  <cp:category/>
  <cp:contentStatus/>
</cp:coreProperties>
</file>