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pwszleszno-my.sharepoint.com/personal/malgorzata_siama_ansleszno_pl/Documents/Pulpit/"/>
    </mc:Choice>
  </mc:AlternateContent>
  <xr:revisionPtr revIDLastSave="13" documentId="11_8D6405E7A6A5B89BA48CDB482A2B076848176098" xr6:coauthVersionLast="47" xr6:coauthVersionMax="47" xr10:uidLastSave="{AC2CBE0F-0A2B-4ED8-9555-EAC6D47E9353}"/>
  <bookViews>
    <workbookView xWindow="-110" yWindow="-110" windowWidth="19420" windowHeight="10300" tabRatio="592" xr2:uid="{00000000-000D-0000-FFFF-FFFF00000000}"/>
  </bookViews>
  <sheets>
    <sheet name="PPW 2025_2030" sheetId="10" r:id="rId1"/>
  </sheets>
  <definedNames>
    <definedName name="_xlnm._FilterDatabase" localSheetId="0" hidden="1">'PPW 2025_2030'!$W$1:$W$3</definedName>
    <definedName name="_xlnm.Print_Area" localSheetId="0">'PPW 2025_2030'!$A$1:$CH$123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M46" i="10" l="1"/>
  <c r="CL46" i="10"/>
  <c r="CK46" i="10"/>
  <c r="CJ46" i="10"/>
  <c r="CI46" i="10"/>
  <c r="CM81" i="10"/>
  <c r="CM82" i="10"/>
  <c r="CM83" i="10"/>
  <c r="CM84" i="10"/>
  <c r="CM85" i="10"/>
  <c r="CM86" i="10"/>
  <c r="CL81" i="10"/>
  <c r="CL82" i="10"/>
  <c r="CL83" i="10"/>
  <c r="CL85" i="10"/>
  <c r="CL86" i="10"/>
  <c r="CJ81" i="10"/>
  <c r="CJ82" i="10"/>
  <c r="CJ83" i="10"/>
  <c r="CJ84" i="10"/>
  <c r="CJ85" i="10"/>
  <c r="CJ86" i="10"/>
  <c r="CI81" i="10"/>
  <c r="CI82" i="10"/>
  <c r="CI83" i="10"/>
  <c r="CI84" i="10"/>
  <c r="CI85" i="10"/>
  <c r="CI86" i="10"/>
  <c r="J81" i="10"/>
  <c r="K81" i="10"/>
  <c r="L81" i="10"/>
  <c r="M81" i="10"/>
  <c r="N81" i="10"/>
  <c r="O81" i="10"/>
  <c r="J82" i="10"/>
  <c r="K82" i="10"/>
  <c r="CK82" i="10" s="1"/>
  <c r="L82" i="10"/>
  <c r="M82" i="10"/>
  <c r="N82" i="10"/>
  <c r="O82" i="10"/>
  <c r="J83" i="10"/>
  <c r="K83" i="10"/>
  <c r="L83" i="10"/>
  <c r="M83" i="10"/>
  <c r="N83" i="10"/>
  <c r="O83" i="10"/>
  <c r="J84" i="10"/>
  <c r="K84" i="10"/>
  <c r="L84" i="10"/>
  <c r="M84" i="10"/>
  <c r="N84" i="10"/>
  <c r="O84" i="10"/>
  <c r="CL84" i="10" s="1"/>
  <c r="J85" i="10"/>
  <c r="K85" i="10"/>
  <c r="L85" i="10"/>
  <c r="M85" i="10"/>
  <c r="N85" i="10"/>
  <c r="O85" i="10"/>
  <c r="J86" i="10"/>
  <c r="K86" i="10"/>
  <c r="CK86" i="10" s="1"/>
  <c r="L86" i="10"/>
  <c r="M86" i="10"/>
  <c r="N86" i="10"/>
  <c r="O86" i="10"/>
  <c r="CK85" i="10" l="1"/>
  <c r="CK81" i="10"/>
  <c r="CK83" i="10"/>
  <c r="CK84" i="10"/>
  <c r="CO84" i="10"/>
  <c r="CN85" i="10"/>
  <c r="CO83" i="10"/>
  <c r="CN84" i="10"/>
  <c r="I86" i="10"/>
  <c r="CO86" i="10" s="1"/>
  <c r="I82" i="10"/>
  <c r="CO82" i="10" s="1"/>
  <c r="I84" i="10"/>
  <c r="I85" i="10"/>
  <c r="CO85" i="10" s="1"/>
  <c r="I83" i="10"/>
  <c r="CN83" i="10" s="1"/>
  <c r="I81" i="10"/>
  <c r="CO81" i="10" s="1"/>
  <c r="L103" i="10"/>
  <c r="Z106" i="10"/>
  <c r="S106" i="10"/>
  <c r="CN86" i="10" l="1"/>
  <c r="CN82" i="10"/>
  <c r="CN81" i="10"/>
  <c r="J46" i="10"/>
  <c r="K46" i="10"/>
  <c r="L46" i="10"/>
  <c r="M46" i="10"/>
  <c r="N46" i="10"/>
  <c r="O46" i="10"/>
  <c r="I46" i="10" l="1"/>
  <c r="CO46" i="10" s="1"/>
  <c r="CK99" i="10"/>
  <c r="CJ99" i="10"/>
  <c r="CK100" i="10"/>
  <c r="CJ100" i="10"/>
  <c r="O99" i="10"/>
  <c r="CI99" i="10" s="1"/>
  <c r="O100" i="10"/>
  <c r="CI100" i="10" s="1"/>
  <c r="N99" i="10"/>
  <c r="N100" i="10"/>
  <c r="M99" i="10"/>
  <c r="M100" i="10"/>
  <c r="L99" i="10"/>
  <c r="L100" i="10"/>
  <c r="K99" i="10"/>
  <c r="K100" i="10"/>
  <c r="J99" i="10"/>
  <c r="J100" i="10"/>
  <c r="CN46" i="10" l="1"/>
  <c r="CL99" i="10"/>
  <c r="CM99" i="10"/>
  <c r="CL100" i="10"/>
  <c r="CM100" i="10"/>
  <c r="I100" i="10"/>
  <c r="CO100" i="10" s="1"/>
  <c r="I99" i="10"/>
  <c r="CN99" i="10" s="1"/>
  <c r="CN100" i="10" l="1"/>
  <c r="CO99" i="10"/>
  <c r="CH106" i="10"/>
  <c r="CG106" i="10"/>
  <c r="CF106" i="10"/>
  <c r="CE106" i="10"/>
  <c r="CD106" i="10"/>
  <c r="CC106" i="10"/>
  <c r="CB106" i="10"/>
  <c r="CA106" i="10"/>
  <c r="BZ106" i="10"/>
  <c r="BY106" i="10"/>
  <c r="BX106" i="10"/>
  <c r="BW106" i="10"/>
  <c r="BV106" i="10"/>
  <c r="BU106" i="10"/>
  <c r="BT106" i="10"/>
  <c r="BS106" i="10"/>
  <c r="BR106" i="10"/>
  <c r="BQ106" i="10"/>
  <c r="BP106" i="10"/>
  <c r="BO106" i="10"/>
  <c r="BN106" i="10"/>
  <c r="BM106" i="10"/>
  <c r="BL106" i="10"/>
  <c r="BK106" i="10"/>
  <c r="BJ106" i="10"/>
  <c r="BI106" i="10"/>
  <c r="BH106" i="10"/>
  <c r="BG106" i="10"/>
  <c r="BF106" i="10"/>
  <c r="BE106" i="10"/>
  <c r="BD106" i="10"/>
  <c r="BC106" i="10"/>
  <c r="BB106" i="10"/>
  <c r="BA106" i="10"/>
  <c r="AZ106" i="10"/>
  <c r="AY106" i="10"/>
  <c r="AX106" i="10"/>
  <c r="AW106" i="10"/>
  <c r="AV106" i="10"/>
  <c r="AU106" i="10"/>
  <c r="AT106" i="10"/>
  <c r="AS106" i="10"/>
  <c r="AR106" i="10"/>
  <c r="AQ106" i="10"/>
  <c r="AP106" i="10"/>
  <c r="AO106" i="10"/>
  <c r="AN106" i="10"/>
  <c r="AM106" i="10"/>
  <c r="AL106" i="10"/>
  <c r="AK106" i="10"/>
  <c r="AJ106" i="10"/>
  <c r="AI106" i="10"/>
  <c r="AH106" i="10"/>
  <c r="AG106" i="10"/>
  <c r="AF106" i="10"/>
  <c r="AE106" i="10"/>
  <c r="AD106" i="10"/>
  <c r="AC106" i="10"/>
  <c r="AB106" i="10"/>
  <c r="AA106" i="10"/>
  <c r="Y106" i="10"/>
  <c r="X106" i="10"/>
  <c r="W106" i="10"/>
  <c r="V106" i="10"/>
  <c r="U106" i="10"/>
  <c r="T106" i="10"/>
  <c r="R106" i="10"/>
  <c r="Q106" i="10"/>
  <c r="P106" i="10"/>
  <c r="CM104" i="10"/>
  <c r="CL104" i="10"/>
  <c r="CJ104" i="10"/>
  <c r="O104" i="10"/>
  <c r="CI104" i="10" s="1"/>
  <c r="N104" i="10"/>
  <c r="M104" i="10"/>
  <c r="L104" i="10"/>
  <c r="K104" i="10"/>
  <c r="J104" i="10"/>
  <c r="CM103" i="10"/>
  <c r="CL103" i="10"/>
  <c r="CJ103" i="10"/>
  <c r="O103" i="10"/>
  <c r="N103" i="10"/>
  <c r="CO103" i="10" s="1"/>
  <c r="K103" i="10"/>
  <c r="J103" i="10"/>
  <c r="CM102" i="10"/>
  <c r="CL102" i="10"/>
  <c r="CK102" i="10"/>
  <c r="CJ102" i="10"/>
  <c r="CI102" i="10"/>
  <c r="O102" i="10"/>
  <c r="N102" i="10"/>
  <c r="M102" i="10"/>
  <c r="L102" i="10"/>
  <c r="K102" i="10"/>
  <c r="J102" i="10"/>
  <c r="CM101" i="10"/>
  <c r="CL101" i="10"/>
  <c r="CK101" i="10"/>
  <c r="CJ101" i="10"/>
  <c r="CI101" i="10"/>
  <c r="O101" i="10"/>
  <c r="N101" i="10"/>
  <c r="M101" i="10"/>
  <c r="L101" i="10"/>
  <c r="K101" i="10"/>
  <c r="J101" i="10"/>
  <c r="CK98" i="10"/>
  <c r="CJ98" i="10"/>
  <c r="O98" i="10"/>
  <c r="CM98" i="10" s="1"/>
  <c r="N98" i="10"/>
  <c r="M98" i="10"/>
  <c r="L98" i="10"/>
  <c r="K98" i="10"/>
  <c r="J98" i="10"/>
  <c r="CM97" i="10"/>
  <c r="CL97" i="10"/>
  <c r="CJ97" i="10"/>
  <c r="O97" i="10"/>
  <c r="CI97" i="10" s="1"/>
  <c r="N97" i="10"/>
  <c r="M97" i="10"/>
  <c r="L97" i="10"/>
  <c r="K97" i="10"/>
  <c r="J97" i="10"/>
  <c r="CM96" i="10"/>
  <c r="CL96" i="10"/>
  <c r="CJ96" i="10"/>
  <c r="O96" i="10"/>
  <c r="CI96" i="10" s="1"/>
  <c r="N96" i="10"/>
  <c r="M96" i="10"/>
  <c r="L96" i="10"/>
  <c r="K96" i="10"/>
  <c r="J96" i="10"/>
  <c r="CM95" i="10"/>
  <c r="CJ95" i="10"/>
  <c r="O95" i="10"/>
  <c r="CI95" i="10" s="1"/>
  <c r="N95" i="10"/>
  <c r="M95" i="10"/>
  <c r="L95" i="10"/>
  <c r="K95" i="10"/>
  <c r="J95" i="10"/>
  <c r="CM94" i="10"/>
  <c r="CL94" i="10"/>
  <c r="CJ94" i="10"/>
  <c r="O94" i="10"/>
  <c r="CI94" i="10" s="1"/>
  <c r="N94" i="10"/>
  <c r="M94" i="10"/>
  <c r="L94" i="10"/>
  <c r="K94" i="10"/>
  <c r="J94" i="10"/>
  <c r="CM93" i="10"/>
  <c r="CL93" i="10"/>
  <c r="CJ93" i="10"/>
  <c r="O93" i="10"/>
  <c r="CI93" i="10" s="1"/>
  <c r="N93" i="10"/>
  <c r="M93" i="10"/>
  <c r="L93" i="10"/>
  <c r="K93" i="10"/>
  <c r="J93" i="10"/>
  <c r="CM92" i="10"/>
  <c r="CL92" i="10"/>
  <c r="CJ92" i="10"/>
  <c r="O92" i="10"/>
  <c r="CI92" i="10" s="1"/>
  <c r="N92" i="10"/>
  <c r="M92" i="10"/>
  <c r="L92" i="10"/>
  <c r="K92" i="10"/>
  <c r="J92" i="10"/>
  <c r="CM91" i="10"/>
  <c r="CL91" i="10"/>
  <c r="CJ91" i="10"/>
  <c r="O91" i="10"/>
  <c r="CI91" i="10" s="1"/>
  <c r="N91" i="10"/>
  <c r="M91" i="10"/>
  <c r="L91" i="10"/>
  <c r="K91" i="10"/>
  <c r="J91" i="10"/>
  <c r="CM90" i="10"/>
  <c r="CL90" i="10"/>
  <c r="CJ90" i="10"/>
  <c r="O90" i="10"/>
  <c r="CI90" i="10" s="1"/>
  <c r="N90" i="10"/>
  <c r="M90" i="10"/>
  <c r="L90" i="10"/>
  <c r="K90" i="10"/>
  <c r="J90" i="10"/>
  <c r="CM89" i="10"/>
  <c r="CJ89" i="10"/>
  <c r="O89" i="10"/>
  <c r="CI89" i="10" s="1"/>
  <c r="N89" i="10"/>
  <c r="M89" i="10"/>
  <c r="L89" i="10"/>
  <c r="K89" i="10"/>
  <c r="J89" i="10"/>
  <c r="CM88" i="10"/>
  <c r="CJ88" i="10"/>
  <c r="O88" i="10"/>
  <c r="CI88" i="10" s="1"/>
  <c r="N88" i="10"/>
  <c r="M88" i="10"/>
  <c r="L88" i="10"/>
  <c r="K88" i="10"/>
  <c r="J88" i="10"/>
  <c r="CM87" i="10"/>
  <c r="CL87" i="10"/>
  <c r="CJ87" i="10"/>
  <c r="O87" i="10"/>
  <c r="CI87" i="10" s="1"/>
  <c r="N87" i="10"/>
  <c r="M87" i="10"/>
  <c r="L87" i="10"/>
  <c r="K87" i="10"/>
  <c r="J87" i="10"/>
  <c r="CM80" i="10"/>
  <c r="CL80" i="10"/>
  <c r="CJ80" i="10"/>
  <c r="O80" i="10"/>
  <c r="CI80" i="10" s="1"/>
  <c r="N80" i="10"/>
  <c r="M80" i="10"/>
  <c r="L80" i="10"/>
  <c r="K80" i="10"/>
  <c r="J80" i="10"/>
  <c r="CM79" i="10"/>
  <c r="CJ79" i="10"/>
  <c r="O79" i="10"/>
  <c r="CI79" i="10" s="1"/>
  <c r="N79" i="10"/>
  <c r="M79" i="10"/>
  <c r="L79" i="10"/>
  <c r="K79" i="10"/>
  <c r="J79" i="10"/>
  <c r="CM78" i="10"/>
  <c r="CL78" i="10"/>
  <c r="CJ78" i="10"/>
  <c r="O78" i="10"/>
  <c r="CI78" i="10" s="1"/>
  <c r="N78" i="10"/>
  <c r="M78" i="10"/>
  <c r="L78" i="10"/>
  <c r="K78" i="10"/>
  <c r="J78" i="10"/>
  <c r="CM77" i="10"/>
  <c r="CL77" i="10"/>
  <c r="CJ77" i="10"/>
  <c r="O77" i="10"/>
  <c r="CI77" i="10" s="1"/>
  <c r="N77" i="10"/>
  <c r="M77" i="10"/>
  <c r="L77" i="10"/>
  <c r="K77" i="10"/>
  <c r="J77" i="10"/>
  <c r="CM76" i="10"/>
  <c r="CJ76" i="10"/>
  <c r="O76" i="10"/>
  <c r="CI76" i="10" s="1"/>
  <c r="N76" i="10"/>
  <c r="M76" i="10"/>
  <c r="L76" i="10"/>
  <c r="K76" i="10"/>
  <c r="J76" i="10"/>
  <c r="CM75" i="10"/>
  <c r="CL75" i="10"/>
  <c r="CJ75" i="10"/>
  <c r="O75" i="10"/>
  <c r="CI75" i="10" s="1"/>
  <c r="N75" i="10"/>
  <c r="M75" i="10"/>
  <c r="L75" i="10"/>
  <c r="K75" i="10"/>
  <c r="J75" i="10"/>
  <c r="CM74" i="10"/>
  <c r="CL74" i="10"/>
  <c r="CJ74" i="10"/>
  <c r="O74" i="10"/>
  <c r="CI74" i="10" s="1"/>
  <c r="N74" i="10"/>
  <c r="M74" i="10"/>
  <c r="L74" i="10"/>
  <c r="K74" i="10"/>
  <c r="CK74" i="10" s="1"/>
  <c r="J74" i="10"/>
  <c r="CM73" i="10"/>
  <c r="CL73" i="10"/>
  <c r="CJ73" i="10"/>
  <c r="O73" i="10"/>
  <c r="CI73" i="10" s="1"/>
  <c r="N73" i="10"/>
  <c r="M73" i="10"/>
  <c r="L73" i="10"/>
  <c r="K73" i="10"/>
  <c r="J73" i="10"/>
  <c r="CM72" i="10"/>
  <c r="CL72" i="10"/>
  <c r="CJ72" i="10"/>
  <c r="O72" i="10"/>
  <c r="CI72" i="10" s="1"/>
  <c r="N72" i="10"/>
  <c r="M72" i="10"/>
  <c r="L72" i="10"/>
  <c r="K72" i="10"/>
  <c r="J72" i="10"/>
  <c r="CM71" i="10"/>
  <c r="CL71" i="10"/>
  <c r="CJ71" i="10"/>
  <c r="O71" i="10"/>
  <c r="CI71" i="10" s="1"/>
  <c r="N71" i="10"/>
  <c r="M71" i="10"/>
  <c r="L71" i="10"/>
  <c r="K71" i="10"/>
  <c r="J71" i="10"/>
  <c r="CM70" i="10"/>
  <c r="CL70" i="10"/>
  <c r="CJ70" i="10"/>
  <c r="O70" i="10"/>
  <c r="CI70" i="10" s="1"/>
  <c r="N70" i="10"/>
  <c r="M70" i="10"/>
  <c r="L70" i="10"/>
  <c r="K70" i="10"/>
  <c r="J70" i="10"/>
  <c r="CM69" i="10"/>
  <c r="CL69" i="10"/>
  <c r="CJ69" i="10"/>
  <c r="O69" i="10"/>
  <c r="CI69" i="10" s="1"/>
  <c r="N69" i="10"/>
  <c r="M69" i="10"/>
  <c r="L69" i="10"/>
  <c r="K69" i="10"/>
  <c r="J69" i="10"/>
  <c r="CM68" i="10"/>
  <c r="CL68" i="10"/>
  <c r="CJ68" i="10"/>
  <c r="O68" i="10"/>
  <c r="CI68" i="10" s="1"/>
  <c r="N68" i="10"/>
  <c r="M68" i="10"/>
  <c r="L68" i="10"/>
  <c r="K68" i="10"/>
  <c r="J68" i="10"/>
  <c r="CM67" i="10"/>
  <c r="CL67" i="10"/>
  <c r="CJ67" i="10"/>
  <c r="O67" i="10"/>
  <c r="CI67" i="10" s="1"/>
  <c r="N67" i="10"/>
  <c r="M67" i="10"/>
  <c r="L67" i="10"/>
  <c r="K67" i="10"/>
  <c r="J67" i="10"/>
  <c r="CM66" i="10"/>
  <c r="CL66" i="10"/>
  <c r="CJ66" i="10"/>
  <c r="O66" i="10"/>
  <c r="CI66" i="10" s="1"/>
  <c r="N66" i="10"/>
  <c r="M66" i="10"/>
  <c r="L66" i="10"/>
  <c r="K66" i="10"/>
  <c r="J66" i="10"/>
  <c r="CM65" i="10"/>
  <c r="CL65" i="10"/>
  <c r="CJ65" i="10"/>
  <c r="O65" i="10"/>
  <c r="CI65" i="10" s="1"/>
  <c r="N65" i="10"/>
  <c r="M65" i="10"/>
  <c r="L65" i="10"/>
  <c r="K65" i="10"/>
  <c r="J65" i="10"/>
  <c r="CM64" i="10"/>
  <c r="CL64" i="10"/>
  <c r="CJ64" i="10"/>
  <c r="O64" i="10"/>
  <c r="CI64" i="10" s="1"/>
  <c r="N64" i="10"/>
  <c r="M64" i="10"/>
  <c r="L64" i="10"/>
  <c r="K64" i="10"/>
  <c r="J64" i="10"/>
  <c r="CM63" i="10"/>
  <c r="CL63" i="10"/>
  <c r="CJ63" i="10"/>
  <c r="O63" i="10"/>
  <c r="CI63" i="10" s="1"/>
  <c r="N63" i="10"/>
  <c r="M63" i="10"/>
  <c r="L63" i="10"/>
  <c r="K63" i="10"/>
  <c r="J63" i="10"/>
  <c r="CM62" i="10"/>
  <c r="CJ62" i="10"/>
  <c r="O62" i="10"/>
  <c r="CI62" i="10" s="1"/>
  <c r="N62" i="10"/>
  <c r="M62" i="10"/>
  <c r="L62" i="10"/>
  <c r="K62" i="10"/>
  <c r="J62" i="10"/>
  <c r="CM61" i="10"/>
  <c r="CL61" i="10"/>
  <c r="CJ61" i="10"/>
  <c r="O61" i="10"/>
  <c r="CI61" i="10" s="1"/>
  <c r="N61" i="10"/>
  <c r="M61" i="10"/>
  <c r="L61" i="10"/>
  <c r="K61" i="10"/>
  <c r="J61" i="10"/>
  <c r="CM60" i="10"/>
  <c r="CL60" i="10"/>
  <c r="CJ60" i="10"/>
  <c r="O60" i="10"/>
  <c r="CI60" i="10" s="1"/>
  <c r="N60" i="10"/>
  <c r="M60" i="10"/>
  <c r="L60" i="10"/>
  <c r="K60" i="10"/>
  <c r="J60" i="10"/>
  <c r="CM59" i="10"/>
  <c r="CJ59" i="10"/>
  <c r="O59" i="10"/>
  <c r="CI59" i="10" s="1"/>
  <c r="N59" i="10"/>
  <c r="M59" i="10"/>
  <c r="L59" i="10"/>
  <c r="K59" i="10"/>
  <c r="J59" i="10"/>
  <c r="CM58" i="10"/>
  <c r="CL58" i="10"/>
  <c r="CJ58" i="10"/>
  <c r="O58" i="10"/>
  <c r="CI58" i="10" s="1"/>
  <c r="N58" i="10"/>
  <c r="M58" i="10"/>
  <c r="L58" i="10"/>
  <c r="K58" i="10"/>
  <c r="J58" i="10"/>
  <c r="CM57" i="10"/>
  <c r="CL57" i="10"/>
  <c r="CJ57" i="10"/>
  <c r="O57" i="10"/>
  <c r="CI57" i="10" s="1"/>
  <c r="N57" i="10"/>
  <c r="M57" i="10"/>
  <c r="L57" i="10"/>
  <c r="K57" i="10"/>
  <c r="J57" i="10"/>
  <c r="CM56" i="10"/>
  <c r="CL56" i="10"/>
  <c r="CJ56" i="10"/>
  <c r="O56" i="10"/>
  <c r="CI56" i="10" s="1"/>
  <c r="N56" i="10"/>
  <c r="M56" i="10"/>
  <c r="L56" i="10"/>
  <c r="K56" i="10"/>
  <c r="J56" i="10"/>
  <c r="CM55" i="10"/>
  <c r="CL55" i="10"/>
  <c r="CJ55" i="10"/>
  <c r="O55" i="10"/>
  <c r="CI55" i="10" s="1"/>
  <c r="N55" i="10"/>
  <c r="M55" i="10"/>
  <c r="L55" i="10"/>
  <c r="K55" i="10"/>
  <c r="J55" i="10"/>
  <c r="CM54" i="10"/>
  <c r="CL54" i="10"/>
  <c r="CJ54" i="10"/>
  <c r="O54" i="10"/>
  <c r="CI54" i="10" s="1"/>
  <c r="N54" i="10"/>
  <c r="M54" i="10"/>
  <c r="L54" i="10"/>
  <c r="K54" i="10"/>
  <c r="J54" i="10"/>
  <c r="CM53" i="10"/>
  <c r="CL53" i="10"/>
  <c r="CJ53" i="10"/>
  <c r="O53" i="10"/>
  <c r="CI53" i="10" s="1"/>
  <c r="N53" i="10"/>
  <c r="M53" i="10"/>
  <c r="L53" i="10"/>
  <c r="K53" i="10"/>
  <c r="J53" i="10"/>
  <c r="CM52" i="10"/>
  <c r="CL52" i="10"/>
  <c r="CJ52" i="10"/>
  <c r="O52" i="10"/>
  <c r="CI52" i="10" s="1"/>
  <c r="N52" i="10"/>
  <c r="M52" i="10"/>
  <c r="L52" i="10"/>
  <c r="K52" i="10"/>
  <c r="J52" i="10"/>
  <c r="CM51" i="10"/>
  <c r="CL51" i="10"/>
  <c r="CJ51" i="10"/>
  <c r="O51" i="10"/>
  <c r="CI51" i="10" s="1"/>
  <c r="N51" i="10"/>
  <c r="M51" i="10"/>
  <c r="L51" i="10"/>
  <c r="K51" i="10"/>
  <c r="J51" i="10"/>
  <c r="CM50" i="10"/>
  <c r="CL50" i="10"/>
  <c r="CJ50" i="10"/>
  <c r="O50" i="10"/>
  <c r="CI50" i="10" s="1"/>
  <c r="N50" i="10"/>
  <c r="M50" i="10"/>
  <c r="L50" i="10"/>
  <c r="K50" i="10"/>
  <c r="J50" i="10"/>
  <c r="CM49" i="10"/>
  <c r="CL49" i="10"/>
  <c r="CJ49" i="10"/>
  <c r="O49" i="10"/>
  <c r="CI49" i="10" s="1"/>
  <c r="N49" i="10"/>
  <c r="M49" i="10"/>
  <c r="L49" i="10"/>
  <c r="K49" i="10"/>
  <c r="J49" i="10"/>
  <c r="CM48" i="10"/>
  <c r="CL48" i="10"/>
  <c r="CJ48" i="10"/>
  <c r="O48" i="10"/>
  <c r="CI48" i="10" s="1"/>
  <c r="N48" i="10"/>
  <c r="M48" i="10"/>
  <c r="L48" i="10"/>
  <c r="K48" i="10"/>
  <c r="J48" i="10"/>
  <c r="CM47" i="10"/>
  <c r="CL47" i="10"/>
  <c r="CJ47" i="10"/>
  <c r="O47" i="10"/>
  <c r="CI47" i="10" s="1"/>
  <c r="N47" i="10"/>
  <c r="M47" i="10"/>
  <c r="L47" i="10"/>
  <c r="K47" i="10"/>
  <c r="J47" i="10"/>
  <c r="CM45" i="10"/>
  <c r="CL45" i="10"/>
  <c r="CJ45" i="10"/>
  <c r="O45" i="10"/>
  <c r="CI45" i="10" s="1"/>
  <c r="N45" i="10"/>
  <c r="M45" i="10"/>
  <c r="L45" i="10"/>
  <c r="K45" i="10"/>
  <c r="J45" i="10"/>
  <c r="CM44" i="10"/>
  <c r="CL44" i="10"/>
  <c r="CJ44" i="10"/>
  <c r="O44" i="10"/>
  <c r="CI44" i="10" s="1"/>
  <c r="N44" i="10"/>
  <c r="M44" i="10"/>
  <c r="L44" i="10"/>
  <c r="K44" i="10"/>
  <c r="J44" i="10"/>
  <c r="CM43" i="10"/>
  <c r="CL43" i="10"/>
  <c r="CJ43" i="10"/>
  <c r="O43" i="10"/>
  <c r="CI43" i="10" s="1"/>
  <c r="N43" i="10"/>
  <c r="M43" i="10"/>
  <c r="L43" i="10"/>
  <c r="K43" i="10"/>
  <c r="J43" i="10"/>
  <c r="CM42" i="10"/>
  <c r="CJ42" i="10"/>
  <c r="O42" i="10"/>
  <c r="CI42" i="10" s="1"/>
  <c r="N42" i="10"/>
  <c r="M42" i="10"/>
  <c r="L42" i="10"/>
  <c r="K42" i="10"/>
  <c r="J42" i="10"/>
  <c r="CM41" i="10"/>
  <c r="CJ41" i="10"/>
  <c r="O41" i="10"/>
  <c r="CI41" i="10" s="1"/>
  <c r="N41" i="10"/>
  <c r="M41" i="10"/>
  <c r="L41" i="10"/>
  <c r="K41" i="10"/>
  <c r="J41" i="10"/>
  <c r="CM40" i="10"/>
  <c r="CJ40" i="10"/>
  <c r="CI40" i="10"/>
  <c r="O40" i="10"/>
  <c r="CL40" i="10" s="1"/>
  <c r="N40" i="10"/>
  <c r="M40" i="10"/>
  <c r="L40" i="10"/>
  <c r="K40" i="10"/>
  <c r="J40" i="10"/>
  <c r="CM39" i="10"/>
  <c r="CL39" i="10"/>
  <c r="CJ39" i="10"/>
  <c r="O39" i="10"/>
  <c r="CI39" i="10" s="1"/>
  <c r="N39" i="10"/>
  <c r="M39" i="10"/>
  <c r="L39" i="10"/>
  <c r="K39" i="10"/>
  <c r="J39" i="10"/>
  <c r="CM38" i="10"/>
  <c r="CL38" i="10"/>
  <c r="CJ38" i="10"/>
  <c r="O38" i="10"/>
  <c r="CI38" i="10" s="1"/>
  <c r="N38" i="10"/>
  <c r="M38" i="10"/>
  <c r="L38" i="10"/>
  <c r="K38" i="10"/>
  <c r="J38" i="10"/>
  <c r="CM37" i="10"/>
  <c r="CL37" i="10"/>
  <c r="CJ37" i="10"/>
  <c r="O37" i="10"/>
  <c r="CI37" i="10" s="1"/>
  <c r="N37" i="10"/>
  <c r="M37" i="10"/>
  <c r="L37" i="10"/>
  <c r="K37" i="10"/>
  <c r="J37" i="10"/>
  <c r="CM36" i="10"/>
  <c r="CL36" i="10"/>
  <c r="CJ36" i="10"/>
  <c r="O36" i="10"/>
  <c r="CI36" i="10" s="1"/>
  <c r="N36" i="10"/>
  <c r="M36" i="10"/>
  <c r="L36" i="10"/>
  <c r="K36" i="10"/>
  <c r="J36" i="10"/>
  <c r="CM35" i="10"/>
  <c r="CL35" i="10"/>
  <c r="CJ35" i="10"/>
  <c r="O35" i="10"/>
  <c r="CI35" i="10" s="1"/>
  <c r="N35" i="10"/>
  <c r="M35" i="10"/>
  <c r="L35" i="10"/>
  <c r="K35" i="10"/>
  <c r="J35" i="10"/>
  <c r="CM34" i="10"/>
  <c r="CL34" i="10"/>
  <c r="CJ34" i="10"/>
  <c r="O34" i="10"/>
  <c r="CI34" i="10" s="1"/>
  <c r="N34" i="10"/>
  <c r="M34" i="10"/>
  <c r="L34" i="10"/>
  <c r="K34" i="10"/>
  <c r="J34" i="10"/>
  <c r="CM33" i="10"/>
  <c r="CL33" i="10"/>
  <c r="CJ33" i="10"/>
  <c r="O33" i="10"/>
  <c r="CI33" i="10" s="1"/>
  <c r="N33" i="10"/>
  <c r="M33" i="10"/>
  <c r="L33" i="10"/>
  <c r="K33" i="10"/>
  <c r="J33" i="10"/>
  <c r="CM32" i="10"/>
  <c r="CL32" i="10"/>
  <c r="CJ32" i="10"/>
  <c r="O32" i="10"/>
  <c r="CI32" i="10" s="1"/>
  <c r="N32" i="10"/>
  <c r="M32" i="10"/>
  <c r="L32" i="10"/>
  <c r="K32" i="10"/>
  <c r="J32" i="10"/>
  <c r="CM31" i="10"/>
  <c r="CL31" i="10"/>
  <c r="CJ31" i="10"/>
  <c r="O31" i="10"/>
  <c r="CI31" i="10" s="1"/>
  <c r="N31" i="10"/>
  <c r="M31" i="10"/>
  <c r="L31" i="10"/>
  <c r="K31" i="10"/>
  <c r="J31" i="10"/>
  <c r="CM30" i="10"/>
  <c r="CL30" i="10"/>
  <c r="CJ30" i="10"/>
  <c r="O30" i="10"/>
  <c r="CI30" i="10" s="1"/>
  <c r="N30" i="10"/>
  <c r="M30" i="10"/>
  <c r="L30" i="10"/>
  <c r="K30" i="10"/>
  <c r="J30" i="10"/>
  <c r="CM29" i="10"/>
  <c r="CL29" i="10"/>
  <c r="CJ29" i="10"/>
  <c r="O29" i="10"/>
  <c r="CI29" i="10" s="1"/>
  <c r="N29" i="10"/>
  <c r="M29" i="10"/>
  <c r="L29" i="10"/>
  <c r="K29" i="10"/>
  <c r="J29" i="10"/>
  <c r="CM28" i="10"/>
  <c r="CL28" i="10"/>
  <c r="CJ28" i="10"/>
  <c r="O28" i="10"/>
  <c r="CI28" i="10" s="1"/>
  <c r="N28" i="10"/>
  <c r="M28" i="10"/>
  <c r="L28" i="10"/>
  <c r="K28" i="10"/>
  <c r="J28" i="10"/>
  <c r="CM27" i="10"/>
  <c r="CL27" i="10"/>
  <c r="CJ27" i="10"/>
  <c r="O27" i="10"/>
  <c r="CI27" i="10" s="1"/>
  <c r="N27" i="10"/>
  <c r="M27" i="10"/>
  <c r="L27" i="10"/>
  <c r="K27" i="10"/>
  <c r="J27" i="10"/>
  <c r="CM26" i="10"/>
  <c r="CL26" i="10"/>
  <c r="CJ26" i="10"/>
  <c r="O26" i="10"/>
  <c r="CI26" i="10" s="1"/>
  <c r="N26" i="10"/>
  <c r="M26" i="10"/>
  <c r="L26" i="10"/>
  <c r="K26" i="10"/>
  <c r="J26" i="10"/>
  <c r="CM25" i="10"/>
  <c r="CL25" i="10"/>
  <c r="CJ25" i="10"/>
  <c r="O25" i="10"/>
  <c r="CI25" i="10" s="1"/>
  <c r="N25" i="10"/>
  <c r="M25" i="10"/>
  <c r="L25" i="10"/>
  <c r="K25" i="10"/>
  <c r="J25" i="10"/>
  <c r="CM24" i="10"/>
  <c r="CL24" i="10"/>
  <c r="CJ24" i="10"/>
  <c r="O24" i="10"/>
  <c r="CI24" i="10" s="1"/>
  <c r="N24" i="10"/>
  <c r="M24" i="10"/>
  <c r="L24" i="10"/>
  <c r="K24" i="10"/>
  <c r="J24" i="10"/>
  <c r="CM23" i="10"/>
  <c r="CL23" i="10"/>
  <c r="CJ23" i="10"/>
  <c r="O23" i="10"/>
  <c r="CI23" i="10" s="1"/>
  <c r="N23" i="10"/>
  <c r="M23" i="10"/>
  <c r="L23" i="10"/>
  <c r="K23" i="10"/>
  <c r="J23" i="10"/>
  <c r="CM22" i="10"/>
  <c r="CJ22" i="10"/>
  <c r="O22" i="10"/>
  <c r="CI22" i="10" s="1"/>
  <c r="N22" i="10"/>
  <c r="M22" i="10"/>
  <c r="L22" i="10"/>
  <c r="K22" i="10"/>
  <c r="J22" i="10"/>
  <c r="CM21" i="10"/>
  <c r="CJ21" i="10"/>
  <c r="O21" i="10"/>
  <c r="CI21" i="10" s="1"/>
  <c r="N21" i="10"/>
  <c r="M21" i="10"/>
  <c r="L21" i="10"/>
  <c r="K21" i="10"/>
  <c r="J21" i="10"/>
  <c r="CM20" i="10"/>
  <c r="CL20" i="10"/>
  <c r="CJ20" i="10"/>
  <c r="O20" i="10"/>
  <c r="CI20" i="10" s="1"/>
  <c r="N20" i="10"/>
  <c r="M20" i="10"/>
  <c r="L20" i="10"/>
  <c r="K20" i="10"/>
  <c r="J20" i="10"/>
  <c r="CM19" i="10"/>
  <c r="CL19" i="10"/>
  <c r="CJ19" i="10"/>
  <c r="O19" i="10"/>
  <c r="CI19" i="10" s="1"/>
  <c r="N19" i="10"/>
  <c r="M19" i="10"/>
  <c r="L19" i="10"/>
  <c r="K19" i="10"/>
  <c r="J19" i="10"/>
  <c r="CM18" i="10"/>
  <c r="CL18" i="10"/>
  <c r="CJ18" i="10"/>
  <c r="O18" i="10"/>
  <c r="CI18" i="10" s="1"/>
  <c r="N18" i="10"/>
  <c r="M18" i="10"/>
  <c r="L18" i="10"/>
  <c r="K18" i="10"/>
  <c r="J18" i="10"/>
  <c r="CM17" i="10"/>
  <c r="CL17" i="10"/>
  <c r="CK17" i="10"/>
  <c r="CJ17" i="10"/>
  <c r="O17" i="10"/>
  <c r="CI17" i="10" s="1"/>
  <c r="N17" i="10"/>
  <c r="M17" i="10"/>
  <c r="L17" i="10"/>
  <c r="K17" i="10"/>
  <c r="J17" i="10"/>
  <c r="CM16" i="10"/>
  <c r="CL16" i="10"/>
  <c r="CJ16" i="10"/>
  <c r="CI16" i="10"/>
  <c r="O16" i="10"/>
  <c r="N16" i="10"/>
  <c r="M16" i="10"/>
  <c r="L16" i="10"/>
  <c r="K16" i="10"/>
  <c r="J16" i="10"/>
  <c r="CL15" i="10"/>
  <c r="CK15" i="10"/>
  <c r="CJ15" i="10"/>
  <c r="CI15" i="10"/>
  <c r="O15" i="10"/>
  <c r="CM15" i="10" s="1"/>
  <c r="N15" i="10"/>
  <c r="M15" i="10"/>
  <c r="L15" i="10"/>
  <c r="K15" i="10"/>
  <c r="J15" i="10"/>
  <c r="CL14" i="10"/>
  <c r="CJ14" i="10"/>
  <c r="CI14" i="10"/>
  <c r="O14" i="10"/>
  <c r="CM14" i="10" s="1"/>
  <c r="N14" i="10"/>
  <c r="M14" i="10"/>
  <c r="L14" i="10"/>
  <c r="K14" i="10"/>
  <c r="J14" i="10"/>
  <c r="CL13" i="10"/>
  <c r="CK13" i="10"/>
  <c r="CJ13" i="10"/>
  <c r="CI13" i="10"/>
  <c r="O13" i="10"/>
  <c r="CM13" i="10" s="1"/>
  <c r="N13" i="10"/>
  <c r="M13" i="10"/>
  <c r="L13" i="10"/>
  <c r="K13" i="10"/>
  <c r="J13" i="10"/>
  <c r="A13" i="10"/>
  <c r="A14" i="10" s="1"/>
  <c r="CL12" i="10"/>
  <c r="CK12" i="10"/>
  <c r="CJ12" i="10"/>
  <c r="CI12" i="10"/>
  <c r="O12" i="10"/>
  <c r="CM12" i="10" s="1"/>
  <c r="N12" i="10"/>
  <c r="M12" i="10"/>
  <c r="L12" i="10"/>
  <c r="K12" i="10"/>
  <c r="J12" i="10"/>
  <c r="CL88" i="10" l="1"/>
  <c r="CK19" i="10"/>
  <c r="CK32" i="10"/>
  <c r="CL62" i="10"/>
  <c r="CI98" i="10"/>
  <c r="CK31" i="10"/>
  <c r="CK38" i="10"/>
  <c r="CK16" i="10"/>
  <c r="I35" i="10"/>
  <c r="CO35" i="10" s="1"/>
  <c r="CK14" i="10"/>
  <c r="I16" i="10"/>
  <c r="CO16" i="10" s="1"/>
  <c r="CK18" i="10"/>
  <c r="CL22" i="10"/>
  <c r="CK90" i="10"/>
  <c r="CK76" i="10"/>
  <c r="CL79" i="10"/>
  <c r="CL89" i="10"/>
  <c r="I24" i="10"/>
  <c r="CO24" i="10" s="1"/>
  <c r="CK50" i="10"/>
  <c r="I80" i="10"/>
  <c r="CO80" i="10" s="1"/>
  <c r="I98" i="10"/>
  <c r="CN98" i="10" s="1"/>
  <c r="I32" i="10"/>
  <c r="CN32" i="10" s="1"/>
  <c r="CK34" i="10"/>
  <c r="CK35" i="10"/>
  <c r="CL42" i="10"/>
  <c r="CK49" i="10"/>
  <c r="I51" i="10"/>
  <c r="CO51" i="10" s="1"/>
  <c r="CK52" i="10"/>
  <c r="CL59" i="10"/>
  <c r="CK88" i="10"/>
  <c r="CK22" i="10"/>
  <c r="I47" i="10"/>
  <c r="CO47" i="10" s="1"/>
  <c r="AZ107" i="10"/>
  <c r="I20" i="10"/>
  <c r="CO20" i="10" s="1"/>
  <c r="I29" i="10"/>
  <c r="CO29" i="10" s="1"/>
  <c r="CK37" i="10"/>
  <c r="I55" i="10"/>
  <c r="CO55" i="10" s="1"/>
  <c r="CK64" i="10"/>
  <c r="I67" i="10"/>
  <c r="CO67" i="10" s="1"/>
  <c r="I95" i="10"/>
  <c r="CO95" i="10" s="1"/>
  <c r="I31" i="10"/>
  <c r="CN31" i="10" s="1"/>
  <c r="I79" i="10"/>
  <c r="CO79" i="10" s="1"/>
  <c r="I97" i="10"/>
  <c r="CO97" i="10" s="1"/>
  <c r="I18" i="10"/>
  <c r="CO18" i="10" s="1"/>
  <c r="I26" i="10"/>
  <c r="CO26" i="10" s="1"/>
  <c r="I36" i="10"/>
  <c r="CO36" i="10" s="1"/>
  <c r="CL41" i="10"/>
  <c r="I90" i="10"/>
  <c r="CO90" i="10" s="1"/>
  <c r="I69" i="10"/>
  <c r="CN69" i="10" s="1"/>
  <c r="I63" i="10"/>
  <c r="CN63" i="10" s="1"/>
  <c r="I61" i="10"/>
  <c r="CN61" i="10" s="1"/>
  <c r="I42" i="10"/>
  <c r="CO42" i="10" s="1"/>
  <c r="I45" i="10"/>
  <c r="CO45" i="10" s="1"/>
  <c r="I88" i="10"/>
  <c r="CO88" i="10" s="1"/>
  <c r="CK66" i="10"/>
  <c r="CK70" i="10"/>
  <c r="BN107" i="10"/>
  <c r="I70" i="10"/>
  <c r="CO70" i="10" s="1"/>
  <c r="I14" i="10"/>
  <c r="CN14" i="10" s="1"/>
  <c r="CK43" i="10"/>
  <c r="I48" i="10"/>
  <c r="CN48" i="10" s="1"/>
  <c r="I43" i="10"/>
  <c r="CO43" i="10" s="1"/>
  <c r="I56" i="10"/>
  <c r="CO56" i="10" s="1"/>
  <c r="AL107" i="10"/>
  <c r="I62" i="10"/>
  <c r="CO62" i="10" s="1"/>
  <c r="BU107" i="10"/>
  <c r="AS107" i="10"/>
  <c r="CN103" i="10"/>
  <c r="CK27" i="10"/>
  <c r="AE107" i="10"/>
  <c r="I75" i="10"/>
  <c r="CO75" i="10" s="1"/>
  <c r="X107" i="10"/>
  <c r="I28" i="10"/>
  <c r="CN28" i="10" s="1"/>
  <c r="CK28" i="10"/>
  <c r="Q107" i="10"/>
  <c r="I37" i="10"/>
  <c r="CN37" i="10" s="1"/>
  <c r="I64" i="10"/>
  <c r="CO64" i="10" s="1"/>
  <c r="I22" i="10"/>
  <c r="CN22" i="10" s="1"/>
  <c r="I41" i="10"/>
  <c r="CN41" i="10" s="1"/>
  <c r="I50" i="10"/>
  <c r="CN50" i="10" s="1"/>
  <c r="I58" i="10"/>
  <c r="CO58" i="10" s="1"/>
  <c r="I66" i="10"/>
  <c r="CO66" i="10" s="1"/>
  <c r="CK78" i="10"/>
  <c r="CI103" i="10"/>
  <c r="CK20" i="10"/>
  <c r="I33" i="10"/>
  <c r="CO33" i="10" s="1"/>
  <c r="CK33" i="10"/>
  <c r="CK41" i="10"/>
  <c r="CK45" i="10"/>
  <c r="I52" i="10"/>
  <c r="CN52" i="10" s="1"/>
  <c r="I53" i="10"/>
  <c r="CN53" i="10" s="1"/>
  <c r="I54" i="10"/>
  <c r="CO54" i="10" s="1"/>
  <c r="CK58" i="10"/>
  <c r="CK60" i="10"/>
  <c r="CL76" i="10"/>
  <c r="I77" i="10"/>
  <c r="CO77" i="10" s="1"/>
  <c r="I78" i="10"/>
  <c r="CO78" i="10" s="1"/>
  <c r="I94" i="10"/>
  <c r="CN94" i="10" s="1"/>
  <c r="I104" i="10"/>
  <c r="BG107" i="10"/>
  <c r="CK54" i="10"/>
  <c r="CK56" i="10"/>
  <c r="CK80" i="10"/>
  <c r="I103" i="10"/>
  <c r="CK104" i="10"/>
  <c r="L106" i="10"/>
  <c r="CL21" i="10"/>
  <c r="CK24" i="10"/>
  <c r="CK26" i="10"/>
  <c r="CK29" i="10"/>
  <c r="CK48" i="10"/>
  <c r="I60" i="10"/>
  <c r="CO60" i="10" s="1"/>
  <c r="CK62" i="10"/>
  <c r="I76" i="10"/>
  <c r="CN76" i="10" s="1"/>
  <c r="CK94" i="10"/>
  <c r="CL95" i="10"/>
  <c r="CB107" i="10"/>
  <c r="CM106" i="10"/>
  <c r="I27" i="10"/>
  <c r="CN27" i="10" s="1"/>
  <c r="CK30" i="10"/>
  <c r="I30" i="10"/>
  <c r="CO30" i="10" s="1"/>
  <c r="CK44" i="10"/>
  <c r="I44" i="10"/>
  <c r="CO44" i="10" s="1"/>
  <c r="CK89" i="10"/>
  <c r="I89" i="10"/>
  <c r="CO89" i="10" s="1"/>
  <c r="CK93" i="10"/>
  <c r="I93" i="10"/>
  <c r="CN93" i="10" s="1"/>
  <c r="M106" i="10"/>
  <c r="I15" i="10"/>
  <c r="CO15" i="10" s="1"/>
  <c r="CK23" i="10"/>
  <c r="I23" i="10"/>
  <c r="CN23" i="10" s="1"/>
  <c r="CK25" i="10"/>
  <c r="I25" i="10"/>
  <c r="CN25" i="10" s="1"/>
  <c r="I38" i="10"/>
  <c r="CN38" i="10" s="1"/>
  <c r="CK40" i="10"/>
  <c r="I40" i="10"/>
  <c r="CO40" i="10" s="1"/>
  <c r="CK72" i="10"/>
  <c r="I72" i="10"/>
  <c r="CO72" i="10" s="1"/>
  <c r="I101" i="10"/>
  <c r="CN101" i="10" s="1"/>
  <c r="I13" i="10"/>
  <c r="CN13" i="10" s="1"/>
  <c r="I17" i="10"/>
  <c r="CN17" i="10" s="1"/>
  <c r="I19" i="10"/>
  <c r="CO19" i="10" s="1"/>
  <c r="CK21" i="10"/>
  <c r="I21" i="10"/>
  <c r="CN21" i="10" s="1"/>
  <c r="I49" i="10"/>
  <c r="CN49" i="10" s="1"/>
  <c r="CK68" i="10"/>
  <c r="I68" i="10"/>
  <c r="CO68" i="10" s="1"/>
  <c r="CK73" i="10"/>
  <c r="I73" i="10"/>
  <c r="CO73" i="10" s="1"/>
  <c r="CK92" i="10"/>
  <c r="I92" i="10"/>
  <c r="CO92" i="10" s="1"/>
  <c r="CK96" i="10"/>
  <c r="I96" i="10"/>
  <c r="CO96" i="10" s="1"/>
  <c r="CO104" i="10"/>
  <c r="CN104" i="10"/>
  <c r="K106" i="10"/>
  <c r="I12" i="10"/>
  <c r="CO12" i="10" s="1"/>
  <c r="O106" i="10"/>
  <c r="I34" i="10"/>
  <c r="CN34" i="10" s="1"/>
  <c r="CK39" i="10"/>
  <c r="I39" i="10"/>
  <c r="CO39" i="10" s="1"/>
  <c r="CK59" i="10"/>
  <c r="I59" i="10"/>
  <c r="CN59" i="10" s="1"/>
  <c r="CK71" i="10"/>
  <c r="I71" i="10"/>
  <c r="CO71" i="10" s="1"/>
  <c r="CK91" i="10"/>
  <c r="I91" i="10"/>
  <c r="CN91" i="10" s="1"/>
  <c r="CJ106" i="10"/>
  <c r="Y116" i="10" s="1"/>
  <c r="CK36" i="10"/>
  <c r="CK42" i="10"/>
  <c r="CK55" i="10"/>
  <c r="CK57" i="10"/>
  <c r="I57" i="10"/>
  <c r="CN57" i="10" s="1"/>
  <c r="CK67" i="10"/>
  <c r="CK79" i="10"/>
  <c r="CK87" i="10"/>
  <c r="I87" i="10"/>
  <c r="CO87" i="10" s="1"/>
  <c r="CK95" i="10"/>
  <c r="J106" i="10"/>
  <c r="N106" i="10"/>
  <c r="CK51" i="10"/>
  <c r="CK63" i="10"/>
  <c r="CK65" i="10"/>
  <c r="I65" i="10"/>
  <c r="CN65" i="10" s="1"/>
  <c r="I74" i="10"/>
  <c r="CO74" i="10" s="1"/>
  <c r="CK75" i="10"/>
  <c r="I102" i="10"/>
  <c r="CO102" i="10" s="1"/>
  <c r="CK47" i="10"/>
  <c r="CK53" i="10"/>
  <c r="CK61" i="10"/>
  <c r="CK69" i="10"/>
  <c r="CK77" i="10"/>
  <c r="CK97" i="10"/>
  <c r="CL98" i="10"/>
  <c r="CK103" i="10"/>
  <c r="CN102" i="10" l="1"/>
  <c r="CO53" i="10"/>
  <c r="CI106" i="10"/>
  <c r="I114" i="10" s="1"/>
  <c r="CO98" i="10"/>
  <c r="CO101" i="10"/>
  <c r="CO93" i="10"/>
  <c r="CO94" i="10"/>
  <c r="CN67" i="10"/>
  <c r="CN97" i="10"/>
  <c r="CN79" i="10"/>
  <c r="CO50" i="10"/>
  <c r="CN90" i="10"/>
  <c r="CN55" i="10"/>
  <c r="CN26" i="10"/>
  <c r="CN39" i="10"/>
  <c r="CN16" i="10"/>
  <c r="CO14" i="10"/>
  <c r="CN51" i="10"/>
  <c r="CO61" i="10"/>
  <c r="CO32" i="10"/>
  <c r="CN24" i="10"/>
  <c r="CO28" i="10"/>
  <c r="CN15" i="10"/>
  <c r="CO38" i="10"/>
  <c r="CN78" i="10"/>
  <c r="CN45" i="10"/>
  <c r="CN35" i="10"/>
  <c r="CN47" i="10"/>
  <c r="CN54" i="10"/>
  <c r="CO31" i="10"/>
  <c r="CO49" i="10"/>
  <c r="CN95" i="10"/>
  <c r="CN42" i="10"/>
  <c r="CN80" i="10"/>
  <c r="CO21" i="10"/>
  <c r="CO22" i="10"/>
  <c r="CN18" i="10"/>
  <c r="CN77" i="10"/>
  <c r="CO52" i="10"/>
  <c r="CN29" i="10"/>
  <c r="CO69" i="10"/>
  <c r="CN36" i="10"/>
  <c r="CN20" i="10"/>
  <c r="CN71" i="10"/>
  <c r="CN60" i="10"/>
  <c r="CN70" i="10"/>
  <c r="CN73" i="10"/>
  <c r="CO63" i="10"/>
  <c r="CN64" i="10"/>
  <c r="CN88" i="10"/>
  <c r="CN66" i="10"/>
  <c r="CN43" i="10"/>
  <c r="CO48" i="10"/>
  <c r="CN56" i="10"/>
  <c r="CN62" i="10"/>
  <c r="CN75" i="10"/>
  <c r="J107" i="10"/>
  <c r="I118" i="10" s="1"/>
  <c r="CO57" i="10"/>
  <c r="CO13" i="10"/>
  <c r="CO76" i="10"/>
  <c r="CO41" i="10"/>
  <c r="CO37" i="10"/>
  <c r="CO91" i="10"/>
  <c r="CN72" i="10"/>
  <c r="CK106" i="10"/>
  <c r="CO25" i="10"/>
  <c r="CL106" i="10"/>
  <c r="I115" i="10" s="1"/>
  <c r="CO65" i="10"/>
  <c r="CO27" i="10"/>
  <c r="CN58" i="10"/>
  <c r="CN33" i="10"/>
  <c r="CN74" i="10"/>
  <c r="I106" i="10"/>
  <c r="Y119" i="10" s="1"/>
  <c r="Y114" i="10"/>
  <c r="I117" i="10"/>
  <c r="CN12" i="10"/>
  <c r="CN19" i="10"/>
  <c r="CN30" i="10"/>
  <c r="CN89" i="10"/>
  <c r="CN44" i="10"/>
  <c r="CO23" i="10"/>
  <c r="CN68" i="10"/>
  <c r="CO59" i="10"/>
  <c r="CO34" i="10"/>
  <c r="CO17" i="10"/>
  <c r="CN96" i="10"/>
  <c r="CN87" i="10"/>
  <c r="I116" i="10"/>
  <c r="CN92" i="10"/>
  <c r="CN40" i="10"/>
  <c r="Y115" i="10" l="1"/>
  <c r="CO106" i="10"/>
  <c r="Y118" i="10" s="1"/>
  <c r="CN106" i="10"/>
  <c r="Y117" i="10" s="1"/>
</calcChain>
</file>

<file path=xl/sharedStrings.xml><?xml version="1.0" encoding="utf-8"?>
<sst xmlns="http://schemas.openxmlformats.org/spreadsheetml/2006/main" count="913" uniqueCount="296">
  <si>
    <t>E</t>
  </si>
  <si>
    <t>T</t>
  </si>
  <si>
    <t>ZO</t>
  </si>
  <si>
    <t>N</t>
  </si>
  <si>
    <t>Z</t>
  </si>
  <si>
    <t>Kierunek studiów:</t>
  </si>
  <si>
    <t>pedagogika przedszkolna i wczesnoszkolna</t>
  </si>
  <si>
    <t>im. Jana Amosa Komeńskiego w Lesznie</t>
  </si>
  <si>
    <t>Obowiązuje od dnia:</t>
  </si>
  <si>
    <t>Studia:</t>
  </si>
  <si>
    <t>jednolite magisterskie</t>
  </si>
  <si>
    <t>Liczba semestrów</t>
  </si>
  <si>
    <t>GODZINY KONTAKTOWE</t>
  </si>
  <si>
    <t>RAZEM GODZIN PRACY WŁASNEJ</t>
  </si>
  <si>
    <t>ECTS</t>
  </si>
  <si>
    <t>ECTS PRAKTYCZNE</t>
  </si>
  <si>
    <t>Semestr 1</t>
  </si>
  <si>
    <t>Semestr 2</t>
  </si>
  <si>
    <t>Semestr 3</t>
  </si>
  <si>
    <t>Semestr 4</t>
  </si>
  <si>
    <t>Semestr 5</t>
  </si>
  <si>
    <t>Semestr 6</t>
  </si>
  <si>
    <t>Semestr 7</t>
  </si>
  <si>
    <t>Semestr 8</t>
  </si>
  <si>
    <t>Semestr 9</t>
  </si>
  <si>
    <t>Semestr 10</t>
  </si>
  <si>
    <t>SPRAWDZENIA</t>
  </si>
  <si>
    <t>Lp</t>
  </si>
  <si>
    <t>Przedmiot</t>
  </si>
  <si>
    <t>STANDARD NAUCZYCIELSKI</t>
  </si>
  <si>
    <t>KOD PRZEDMIOTU</t>
  </si>
  <si>
    <t>WYBIERALNY</t>
  </si>
  <si>
    <t>KOMP. JĘZYKOWE</t>
  </si>
  <si>
    <t>PRAKTYCZNY</t>
  </si>
  <si>
    <t>RAZEM</t>
  </si>
  <si>
    <t>WYKŁAD</t>
  </si>
  <si>
    <t>ĆWICZENIA / PROJEKT</t>
  </si>
  <si>
    <t>LABORATORIUM</t>
  </si>
  <si>
    <t>PRAKTYKI</t>
  </si>
  <si>
    <t>W</t>
  </si>
  <si>
    <t>C/P</t>
  </si>
  <si>
    <t>L</t>
  </si>
  <si>
    <t>PR</t>
  </si>
  <si>
    <t>PW</t>
  </si>
  <si>
    <t>E/ZO/Z</t>
  </si>
  <si>
    <t>HUM/SPOŁ ECTS</t>
  </si>
  <si>
    <t>PRAK ECTS</t>
  </si>
  <si>
    <t>PRAK GODZ</t>
  </si>
  <si>
    <t>WYB ECTS</t>
  </si>
  <si>
    <t>BK</t>
  </si>
  <si>
    <t>PRZEDMIOTY WSPÓLNE</t>
  </si>
  <si>
    <t>Język angielski</t>
  </si>
  <si>
    <t>B2</t>
  </si>
  <si>
    <t>Język obcy - przygotowanie merytoryczne</t>
  </si>
  <si>
    <t>Metodyka nauczania języka obcego</t>
  </si>
  <si>
    <t>E2</t>
  </si>
  <si>
    <t>Psychologiczno-pedagogiczne podstawy nauczania języka obcego</t>
  </si>
  <si>
    <t>A4</t>
  </si>
  <si>
    <t>Emisja głosu</t>
  </si>
  <si>
    <t>I</t>
  </si>
  <si>
    <t>Pedagogika ogólna</t>
  </si>
  <si>
    <t>A1</t>
  </si>
  <si>
    <t>A2</t>
  </si>
  <si>
    <t>Pojęcia i systemy pedagogiczne</t>
  </si>
  <si>
    <t>Wspomaganie rozwoju i budowanie zasobów osobistych</t>
  </si>
  <si>
    <t>A3</t>
  </si>
  <si>
    <t>Podstawy kultury europejskiej</t>
  </si>
  <si>
    <t>C</t>
  </si>
  <si>
    <t>Technologie informacyjno-komunikacyjne</t>
  </si>
  <si>
    <t>E5</t>
  </si>
  <si>
    <t>Psychologia ogólna</t>
  </si>
  <si>
    <t>Teoria i praktyka edukacji wielokulturowej</t>
  </si>
  <si>
    <t>Pedagogika społeczna</t>
  </si>
  <si>
    <t>Planowanie pracy dydaktyczno-wychowawczej</t>
  </si>
  <si>
    <t>Pedagogika przedszkolna</t>
  </si>
  <si>
    <t>Kultura języka</t>
  </si>
  <si>
    <t xml:space="preserve">Wychowanie fizyczne </t>
  </si>
  <si>
    <t>Pedagogika specjalna</t>
  </si>
  <si>
    <t>F</t>
  </si>
  <si>
    <t>Psychologia rozwoju i osobowości</t>
  </si>
  <si>
    <t>Założenia edukacji zintegrowanej </t>
  </si>
  <si>
    <t>Metodyka wychowania przedszkolnego</t>
  </si>
  <si>
    <t>D</t>
  </si>
  <si>
    <t>Zaburzenia rozwoju i zachowania dziecka</t>
  </si>
  <si>
    <t>Muzyka</t>
  </si>
  <si>
    <t>B7</t>
  </si>
  <si>
    <t>Plastyka</t>
  </si>
  <si>
    <t>B6</t>
  </si>
  <si>
    <t>Informatyka</t>
  </si>
  <si>
    <t>B5</t>
  </si>
  <si>
    <t>Wychowanie fizyczne dzieci</t>
  </si>
  <si>
    <t>B9</t>
  </si>
  <si>
    <t>Praca z dzieckiem o specjalnych potrzebach edukacyjnych</t>
  </si>
  <si>
    <t>Metodyka edukacji informatycznej i posługiwania się technologią informacyjno-komunikacyjną</t>
  </si>
  <si>
    <t>Diagnoza psychopedagogiczna</t>
  </si>
  <si>
    <t>H</t>
  </si>
  <si>
    <t>Psychologia społeczna</t>
  </si>
  <si>
    <t>Teoretyczne i praktyczne podstawy oceniania</t>
  </si>
  <si>
    <t>Kompetencje społeczno-przyrodnicze nauczyciela</t>
  </si>
  <si>
    <t>B4</t>
  </si>
  <si>
    <t>Kompetencje polonistyczne nauczyciela</t>
  </si>
  <si>
    <t>B1</t>
  </si>
  <si>
    <t>Kompetencje matematyczne nauczyciela</t>
  </si>
  <si>
    <t>B3</t>
  </si>
  <si>
    <t>Metodyka edukacji muzycznej</t>
  </si>
  <si>
    <t>E7</t>
  </si>
  <si>
    <t>Metodyka wychowania fizycznego</t>
  </si>
  <si>
    <t>E9</t>
  </si>
  <si>
    <t>Metodologia badań naukowych</t>
  </si>
  <si>
    <t>K</t>
  </si>
  <si>
    <t>Metodyka edukacji plastycznej</t>
  </si>
  <si>
    <t>E6</t>
  </si>
  <si>
    <t>Pedagogika opiekuńcza małego dziecka</t>
  </si>
  <si>
    <t>Instytucje opieki, wychowania i pomocy rodzinie</t>
  </si>
  <si>
    <t>Organizacyjne podstawy funkcjonowania przedszkola i szkoły</t>
  </si>
  <si>
    <t>G</t>
  </si>
  <si>
    <t>Prawa dziecka</t>
  </si>
  <si>
    <t>Edukacja zdrowotna</t>
  </si>
  <si>
    <t>B10</t>
  </si>
  <si>
    <t>Metodyka edukacji polonistycznej</t>
  </si>
  <si>
    <t>E1</t>
  </si>
  <si>
    <t>Metodyka edukacji matematycznej</t>
  </si>
  <si>
    <t>E3</t>
  </si>
  <si>
    <t>Seminarium dyplomowe</t>
  </si>
  <si>
    <t>Technika</t>
  </si>
  <si>
    <t>B8</t>
  </si>
  <si>
    <t>Współczesne koncepcje wychowania i kształcenia</t>
  </si>
  <si>
    <t>Prawa i obowiązki nauczyciela</t>
  </si>
  <si>
    <t>Edukacja medialna</t>
  </si>
  <si>
    <t>Metodyka edukacji zdrowotnej</t>
  </si>
  <si>
    <t>E10</t>
  </si>
  <si>
    <t>Umiejętności interpersonalne</t>
  </si>
  <si>
    <t>Etyka zawodowa</t>
  </si>
  <si>
    <t>Teoretyczne podstawy wychowania</t>
  </si>
  <si>
    <t>Pedagogika czasu wolnego</t>
  </si>
  <si>
    <t>Współpraca nauczyciela ze specjalistami</t>
  </si>
  <si>
    <t>Indywidualizowanie procesu edukacyjnego</t>
  </si>
  <si>
    <t>Strategie i style uczenia się</t>
  </si>
  <si>
    <t>Pedeutologia</t>
  </si>
  <si>
    <t xml:space="preserve">Metodyka edukacji społeczno-przyrodniczej </t>
  </si>
  <si>
    <t>E4</t>
  </si>
  <si>
    <t>Pedagogika dziecka</t>
  </si>
  <si>
    <t>Metodyka pracy opiekuńczo-wychowawczej</t>
  </si>
  <si>
    <t>Planowanie rozwoju zawodowego</t>
  </si>
  <si>
    <t>Metodyka edukacji technicznej</t>
  </si>
  <si>
    <t>E8</t>
  </si>
  <si>
    <t>Ewaluacja w pracy pedagoga</t>
  </si>
  <si>
    <t>Fakultet języka obcego</t>
  </si>
  <si>
    <t>Kwalifikowana pierwsza pomoc</t>
  </si>
  <si>
    <t>Pedagogiczne warsztaty zawodoznawcze
 - praktyka śródroczna</t>
  </si>
  <si>
    <t>J</t>
  </si>
  <si>
    <t>Praktyka zawodowa - praktyka ciągła</t>
  </si>
  <si>
    <t>Praktyka zawodowa - praktyka ciągła metodyczna</t>
  </si>
  <si>
    <t>RAZEM PRZEDMIOTY WSPÓLNE</t>
  </si>
  <si>
    <t>Praktyka śródroczna: semestr I i II (150 godzin w tym 30 godzin praktyki ogólnopedagogicznej)</t>
  </si>
  <si>
    <t>SPEŁNIENIE WARUNKÓW:</t>
  </si>
  <si>
    <t>PUNKTY ECTS</t>
  </si>
  <si>
    <t>PRZEDMIOTY HUMANISTYCZNE MIN 5 ECTS</t>
  </si>
  <si>
    <t>PRZEDMIOTY DOSKONALĄCE KOMPETENCJE JĘZYKOWE</t>
  </si>
  <si>
    <t>MINIMUM 5% PKT ECTS DO WYBORU</t>
  </si>
  <si>
    <t>PRZEDMIOTY HUMANISTYCZNE / SPOŁECZNE</t>
  </si>
  <si>
    <t>MINIMUM 50% PUNKTÓW ECTS ZAJĘĆ PRAKTYCZNYCH</t>
  </si>
  <si>
    <t>ZAJĘCIA O CHARAKTERZE PRAKTYCZNYM</t>
  </si>
  <si>
    <t>MINIMUM 10 PKT ECTS KOMPETENCJE JĘZYKOWE</t>
  </si>
  <si>
    <t>PUNKTY ECTS ZA GODZINY KONTAKTOWE Z WYKŁADOWCĄ</t>
  </si>
  <si>
    <t>PUNKTY ECTS ZA PRACĘ WŁASNĄ</t>
  </si>
  <si>
    <t>ŚREDNIO GODZIN NA PUNKT ECTS (25-30)</t>
  </si>
  <si>
    <t>Akademia Nauk Stosowanych</t>
  </si>
  <si>
    <t>HUMANISTYCZNY</t>
  </si>
  <si>
    <t>Językowy obraz relacji w rodzinie i szkole - w języku ang. (Linguistic image of relations in the family and at school)  / Film i nowe media w przestrzeni edukacyjnej  - w języku ang. (Film and new media in the educational space) / Aksjologiczny wymiar literatury - na przykładzie literatury dziecięcej i młodzieżowej - w języku ang. (The axiological face of literature - on the example of children's and youth literature)</t>
  </si>
  <si>
    <t>Praktyka ciągła i ciągła metodyczna: 400 godzin</t>
  </si>
  <si>
    <t>Praktyka w szkole podstawowej 1: semestr IV</t>
  </si>
  <si>
    <t>Praktyka w przedszkolu 1: semestr VI</t>
  </si>
  <si>
    <t>Praktyka w szkole podstawowej 2: semestr VIII</t>
  </si>
  <si>
    <t>Praktyka w przedszkolu 2: semestr X</t>
  </si>
  <si>
    <t>Wprowadzenie do pedagogiki przedszkolnej 
 i wczesnoszkolnej</t>
  </si>
  <si>
    <t>Współczesne problemy społeczne i edukacyjne</t>
  </si>
  <si>
    <t>Warsztat teatralny / Drama w przedszkolu i szkole podstawowej</t>
  </si>
  <si>
    <t>ANS-5-KPP-2025</t>
  </si>
  <si>
    <t>Mój biznes</t>
  </si>
  <si>
    <t>ANS-5-MB-2025</t>
  </si>
  <si>
    <t>ANS-5-FJO-2023</t>
  </si>
  <si>
    <t>Podstawy dydaktyki nauczania zintegrowanego w klasach I-III</t>
  </si>
  <si>
    <t>Środowiska socjalizacyjne i wychowawcze</t>
  </si>
  <si>
    <t>Warsztat zabawy / Gry i zabawy edukacyjne</t>
  </si>
  <si>
    <t>Warsztat twórczości / Metody i techniki pracy grupowej</t>
  </si>
  <si>
    <t>Elementy socjoterapii</t>
  </si>
  <si>
    <t>Biograficzne ramy uczestnictwa społecznego</t>
  </si>
  <si>
    <t>Wybrane zagadnienia pedagogiki rodziny</t>
  </si>
  <si>
    <t>Kryzys życiowy jako ryzyko i szansa rozwoju</t>
  </si>
  <si>
    <t>Proseminarium dyplomowe</t>
  </si>
  <si>
    <t>Teoria opieki</t>
  </si>
  <si>
    <t>Socjolingwistyczne uwarunkowania 
komunikacji językowej</t>
  </si>
  <si>
    <t>Pedagogika porównawcza / Systemy edukacyjne</t>
  </si>
  <si>
    <t>Praca metodą projektu / Projekt edukacyjny</t>
  </si>
  <si>
    <t>Elementy prawa oświatowego</t>
  </si>
  <si>
    <t>Pedagogika twórczości</t>
  </si>
  <si>
    <t>Organizacja środowiska 
dydaktyczno-wychowawczego dziecka</t>
  </si>
  <si>
    <t>Współpraca przedszkola  i szkoły ze środowiskiem 
dziecka o specjalnych potrzebach edukacyjnych</t>
  </si>
  <si>
    <t>Tablica interaktywna w pracy nauczyciela / Nowe media w pracy pedagogicznej</t>
  </si>
  <si>
    <t>1.10.2025</t>
  </si>
  <si>
    <t>WYKŁADY STANOWIĄ 35-40% ZAJĘĆ (BEZ PRAKTYK)</t>
  </si>
  <si>
    <t>ANS-IPEPPW-5-EG-2025</t>
  </si>
  <si>
    <t>ANS-IPEPPW-5-PO-2025</t>
  </si>
  <si>
    <t>ANS-IPEPPW-5-WPPW-2025</t>
  </si>
  <si>
    <t>ANS-IPEPPW-5-WKWK-2025</t>
  </si>
  <si>
    <t>ANS-IPEPPW-5-WT-2025 / ANS-IPEPPW-5-DRA-2025</t>
  </si>
  <si>
    <t>ANS-IPEPPW-5-TIK-2025</t>
  </si>
  <si>
    <t>ANS-IPEPPW-5-PS-2025</t>
  </si>
  <si>
    <t>ANS-IPEPPW-5-PSP-2025</t>
  </si>
  <si>
    <t>ANS-IPEPPW-5-PSPO-2025</t>
  </si>
  <si>
    <t>ANS-IPEPPW-5-PPDW-2025</t>
  </si>
  <si>
    <t>ANS-IPEPPW-5-MWP-2025</t>
  </si>
  <si>
    <t>ANS-IPEPPW-5-PRO-2025</t>
  </si>
  <si>
    <t>ANS-IPEPPW-5-ZEZ-2025</t>
  </si>
  <si>
    <t>ANS-IPEPPW-5-PL-2025</t>
  </si>
  <si>
    <t>ANS-IPEPPW-5-IN-2025</t>
  </si>
  <si>
    <t>ANS-IPEPPW-5-WFD-2025</t>
  </si>
  <si>
    <t>ANS-IPEPPW-5-TPPO-2025</t>
  </si>
  <si>
    <t>ANS-IPEPPW-5-PDNZ-2025</t>
  </si>
  <si>
    <t>ANS-IPEPPW-5-SSW-2025</t>
  </si>
  <si>
    <t>ANS-IPEPPW-5-MUZ-2025</t>
  </si>
  <si>
    <t>ANS-IPEPPW-5-SOCJ-2025</t>
  </si>
  <si>
    <t>ANS-IPEPPW-5-PDSP-2025</t>
  </si>
  <si>
    <t>ANS-IPEPPW-5-MEIN-2025</t>
  </si>
  <si>
    <t>ANS-IPEPPW-5-TEC-2025</t>
  </si>
  <si>
    <t>ANS-IPEPPW-5-KJ-2025</t>
  </si>
  <si>
    <t>ANS-IPEPPW-5-MWPR-2025</t>
  </si>
  <si>
    <t>ANS-IPEPPW-5-BRUS-2025</t>
  </si>
  <si>
    <t>ANS-IPEPPW-5-PSS-2025</t>
  </si>
  <si>
    <t>ANS-IPEPPW-5-KSP-2025</t>
  </si>
  <si>
    <t>ANS-IPEPPW-5-KPN-2025</t>
  </si>
  <si>
    <t>ANS-IPEPPW-5-KMN-2025</t>
  </si>
  <si>
    <t>ANS-IPEPPW-5-MMU-2025</t>
  </si>
  <si>
    <t>ANS-IPEPPW-5-MWF-2025</t>
  </si>
  <si>
    <t>ANS-IPEPPW-5-MET-2025</t>
  </si>
  <si>
    <t>ANS-IPEPPW-5-PDZ-2025</t>
  </si>
  <si>
    <t>ANS-IPEPPW-5-MBN-2025</t>
  </si>
  <si>
    <t>ANS-IPEPPW-5-MEPL-2025</t>
  </si>
  <si>
    <t>ANS-IPEPPW-5-WAPR-2025</t>
  </si>
  <si>
    <t>ANS-IPEPPW-5-POMD-2025</t>
  </si>
  <si>
    <t>ANS-IPEPPW-5-OPF-2025</t>
  </si>
  <si>
    <t>ANS-IPEPPW-5-EZ-2025</t>
  </si>
  <si>
    <t>ANS-IPEPPW-5-PRSD-2025</t>
  </si>
  <si>
    <t>ANS-IPEPPW-5-MEP-2025</t>
  </si>
  <si>
    <t>ANS-IPEPPW-5-MEM-2025</t>
  </si>
  <si>
    <t>ANS-IPEPPW-5-DIA-2025</t>
  </si>
  <si>
    <t>ANS-IPEPPW-5-PON-2025</t>
  </si>
  <si>
    <t>ANS-IPEPPW-5-EM-2025</t>
  </si>
  <si>
    <t>ANS-IPEPPW-5-MEZ-2025</t>
  </si>
  <si>
    <t>ANS-IPEPPW-5-TOP-2025</t>
  </si>
  <si>
    <t>ANS-IPEPPW-5-SD-2025</t>
  </si>
  <si>
    <t>ANS-IPEPPW-5-ZRZD-2025</t>
  </si>
  <si>
    <t>ANS-IPEPPW-5-UI-2025</t>
  </si>
  <si>
    <t>ANS-IPEPPW-5-EZN-2025</t>
  </si>
  <si>
    <t>ANS-IPEPPW-5-TPW-2025</t>
  </si>
  <si>
    <t>ANS-IPEPPW-5-SUKJ-2025</t>
  </si>
  <si>
    <t>ANS-IPEPPW-5-PCW-2025</t>
  </si>
  <si>
    <t>ANS-IPEPPW-5-WNS-2025</t>
  </si>
  <si>
    <t>ANS-IPEPPW-5-IPE-2025</t>
  </si>
  <si>
    <t>ANS-IPEPPW-5-PPO-2025 / ANS-IPEPPW-5-SYSO-2025</t>
  </si>
  <si>
    <t>ANS-IPEPPW-5-SSU-2025</t>
  </si>
  <si>
    <t>ANS-IPEPPW-5-PDL-2025</t>
  </si>
  <si>
    <t>ANS-IPEPPW-5-MESP-2025</t>
  </si>
  <si>
    <t>ANS-IPEPPW-5-PMP-2025 / ANS-IPEPPW-5-PRED-2025</t>
  </si>
  <si>
    <t>ANS-IPEPPW-5-PD-2025</t>
  </si>
  <si>
    <t>ANS-IPEPPW-5-MPOW-2025</t>
  </si>
  <si>
    <t>ANS-IPEPPW-5-PSRZ-2025</t>
  </si>
  <si>
    <t>ANS-IPEPPW-5-PROS-2025</t>
  </si>
  <si>
    <t>ANS-IPEPPW-5-OSDW-2025</t>
  </si>
  <si>
    <t>ANS-IPEPPW-5-EPP-2025</t>
  </si>
  <si>
    <t>ANS-IPEPPW-5-PKE-2025</t>
  </si>
  <si>
    <t>ANS-IPEPPW-5-TPEW-2025</t>
  </si>
  <si>
    <t>ANS-IPEPPW-5-JOR-2025 / ANS-IPEPPW-5-FINM-2025 / ANS-IPEPPW-5-AWLA-2025</t>
  </si>
  <si>
    <t>ANS-IPEPPW-5-PRAS-2025</t>
  </si>
  <si>
    <t>ANS-IPEPPW-5-PRA-2025</t>
  </si>
  <si>
    <t>ANS-IPEPPW-5-PRAM-2025</t>
  </si>
  <si>
    <t>ANS-5-WF-2025</t>
  </si>
  <si>
    <t>ANS-IPEPPW-5-JOPP-2025</t>
  </si>
  <si>
    <t>ANS-IPEPPW-5-JOM-2025</t>
  </si>
  <si>
    <t>ANS-IPEPPW-5-JOPM-2025</t>
  </si>
  <si>
    <t>ANS-IPEPPW-5-JO-2025</t>
  </si>
  <si>
    <t>ANS-IPEPPW-5-WPSD-2025</t>
  </si>
  <si>
    <t>ANS-IPEPPW-5-PDTW-2025</t>
  </si>
  <si>
    <t>ANS-IPEPPW-5-IOWP-2025</t>
  </si>
  <si>
    <t>ANS-IPEPPW-5-TIPN-2025 / ANS-IPEPPW-5-NMPP-2025</t>
  </si>
  <si>
    <t>ANS-IPEPPW-5-KZRS-2025</t>
  </si>
  <si>
    <t>ANS-IPEPPW-5-WTW-2025 / ANS-IPEPPW-5-MTPG-2025</t>
  </si>
  <si>
    <t>ANS-IPEPPW-5-WZ-2025 / ANS-IPEPPW-5-GZED-2025</t>
  </si>
  <si>
    <t>ANS-IPEPPW-5-PSPC-2025</t>
  </si>
  <si>
    <t>ANS-IPEPPW-5-WRBZ-2025</t>
  </si>
  <si>
    <t>Konceptualizacja edukacji</t>
  </si>
  <si>
    <t>ANS-IPEPPW-5-KED-2025</t>
  </si>
  <si>
    <t>ANS-IPEPPW-5-WPSE-2025</t>
  </si>
  <si>
    <t>PLAN STUDIÓW</t>
  </si>
  <si>
    <t>(harmonogram realizacji programu studiów)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</si>
</sst>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b/>
      <sz val="18"/>
      <name val="Arial"/>
      <family val="2"/>
      <charset val="238"/>
    </font>
    <font>
      <sz val="1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2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2" fillId="0" borderId="0" xfId="0" applyFont="1"/>
    <xf numFmtId="0" fontId="0" fillId="0" borderId="5" xfId="0" applyBorder="1" applyAlignment="1">
      <alignment horizontal="center" textRotation="90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 textRotation="90"/>
    </xf>
    <xf numFmtId="0" fontId="0" fillId="0" borderId="9" xfId="0" applyBorder="1" applyAlignment="1">
      <alignment horizontal="center" textRotation="9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5" xfId="0" applyFill="1" applyBorder="1" applyAlignment="1">
      <alignment horizontal="center" textRotation="90"/>
    </xf>
    <xf numFmtId="0" fontId="0" fillId="0" borderId="10" xfId="0" applyBorder="1" applyAlignment="1">
      <alignment horizontal="center" textRotation="90"/>
    </xf>
    <xf numFmtId="0" fontId="0" fillId="0" borderId="11" xfId="0" applyBorder="1" applyAlignment="1">
      <alignment horizontal="center" textRotation="9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0" borderId="1" xfId="0" applyNumberFormat="1" applyBorder="1"/>
    <xf numFmtId="0" fontId="0" fillId="2" borderId="12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0" borderId="1" xfId="0" applyBorder="1" applyAlignment="1" applyProtection="1">
      <alignment shrinkToFit="1"/>
      <protection locked="0"/>
    </xf>
    <xf numFmtId="0" fontId="0" fillId="0" borderId="17" xfId="0" applyBorder="1" applyAlignment="1" applyProtection="1">
      <alignment shrinkToFit="1"/>
      <protection locked="0"/>
    </xf>
    <xf numFmtId="0" fontId="0" fillId="2" borderId="18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2" borderId="20" xfId="0" applyFill="1" applyBorder="1" applyAlignment="1">
      <alignment horizontal="center" textRotation="90"/>
    </xf>
    <xf numFmtId="0" fontId="0" fillId="0" borderId="20" xfId="0" applyBorder="1" applyAlignment="1">
      <alignment horizontal="center" textRotation="90"/>
    </xf>
    <xf numFmtId="0" fontId="0" fillId="0" borderId="2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24" xfId="0" applyBorder="1" applyProtection="1">
      <protection locked="0"/>
    </xf>
    <xf numFmtId="0" fontId="0" fillId="2" borderId="25" xfId="0" applyFill="1" applyBorder="1" applyProtection="1">
      <protection locked="0"/>
    </xf>
    <xf numFmtId="0" fontId="0" fillId="3" borderId="25" xfId="0" applyFill="1" applyBorder="1" applyProtection="1">
      <protection locked="0"/>
    </xf>
    <xf numFmtId="0" fontId="0" fillId="0" borderId="2" xfId="0" applyBorder="1" applyProtection="1">
      <protection locked="0"/>
    </xf>
    <xf numFmtId="0" fontId="0" fillId="0" borderId="26" xfId="0" applyBorder="1" applyProtection="1">
      <protection locked="0"/>
    </xf>
    <xf numFmtId="0" fontId="3" fillId="0" borderId="0" xfId="1" applyFont="1"/>
    <xf numFmtId="0" fontId="5" fillId="0" borderId="0" xfId="1" applyFont="1"/>
    <xf numFmtId="0" fontId="0" fillId="0" borderId="1" xfId="0" applyBorder="1" applyAlignment="1">
      <alignment shrinkToFit="1"/>
    </xf>
    <xf numFmtId="0" fontId="0" fillId="0" borderId="17" xfId="0" applyBorder="1" applyAlignment="1">
      <alignment shrinkToFit="1"/>
    </xf>
    <xf numFmtId="0" fontId="0" fillId="2" borderId="18" xfId="0" applyFill="1" applyBorder="1"/>
    <xf numFmtId="0" fontId="0" fillId="3" borderId="18" xfId="0" applyFill="1" applyBorder="1"/>
    <xf numFmtId="0" fontId="0" fillId="0" borderId="26" xfId="0" applyBorder="1"/>
    <xf numFmtId="0" fontId="0" fillId="0" borderId="0" xfId="0" applyProtection="1">
      <protection locked="0"/>
    </xf>
    <xf numFmtId="0" fontId="1" fillId="3" borderId="18" xfId="0" applyFont="1" applyFill="1" applyBorder="1"/>
    <xf numFmtId="0" fontId="1" fillId="0" borderId="8" xfId="0" applyFont="1" applyBorder="1" applyAlignment="1">
      <alignment horizontal="center" textRotation="90"/>
    </xf>
    <xf numFmtId="0" fontId="0" fillId="0" borderId="29" xfId="0" applyBorder="1" applyProtection="1">
      <protection locked="0"/>
    </xf>
    <xf numFmtId="0" fontId="0" fillId="0" borderId="30" xfId="0" applyBorder="1" applyProtection="1">
      <protection locked="0"/>
    </xf>
    <xf numFmtId="0" fontId="0" fillId="0" borderId="31" xfId="0" applyBorder="1" applyProtection="1">
      <protection locked="0"/>
    </xf>
    <xf numFmtId="0" fontId="0" fillId="0" borderId="32" xfId="0" applyBorder="1" applyProtection="1">
      <protection locked="0"/>
    </xf>
    <xf numFmtId="0" fontId="0" fillId="0" borderId="33" xfId="0" applyBorder="1" applyProtection="1">
      <protection locked="0"/>
    </xf>
    <xf numFmtId="0" fontId="0" fillId="0" borderId="34" xfId="0" applyBorder="1" applyProtection="1">
      <protection locked="0"/>
    </xf>
    <xf numFmtId="0" fontId="0" fillId="0" borderId="35" xfId="0" applyBorder="1" applyProtection="1">
      <protection locked="0"/>
    </xf>
    <xf numFmtId="0" fontId="0" fillId="0" borderId="36" xfId="0" applyBorder="1" applyProtection="1">
      <protection locked="0"/>
    </xf>
    <xf numFmtId="0" fontId="0" fillId="0" borderId="1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8" xfId="0" applyBorder="1" applyProtection="1">
      <protection locked="0"/>
    </xf>
    <xf numFmtId="0" fontId="0" fillId="0" borderId="39" xfId="0" applyBorder="1"/>
    <xf numFmtId="0" fontId="0" fillId="0" borderId="39" xfId="0" applyBorder="1" applyProtection="1">
      <protection locked="0"/>
    </xf>
    <xf numFmtId="0" fontId="0" fillId="0" borderId="40" xfId="0" applyBorder="1" applyProtection="1">
      <protection locked="0"/>
    </xf>
    <xf numFmtId="0" fontId="0" fillId="0" borderId="41" xfId="0" applyBorder="1" applyAlignment="1">
      <alignment horizontal="center"/>
    </xf>
    <xf numFmtId="0" fontId="0" fillId="2" borderId="31" xfId="0" applyFill="1" applyBorder="1" applyAlignment="1">
      <alignment horizontal="center" textRotation="90"/>
    </xf>
    <xf numFmtId="0" fontId="0" fillId="2" borderId="42" xfId="0" applyFill="1" applyBorder="1" applyAlignment="1" applyProtection="1">
      <alignment horizontal="center"/>
      <protection locked="0"/>
    </xf>
    <xf numFmtId="0" fontId="0" fillId="2" borderId="43" xfId="0" applyFill="1" applyBorder="1" applyAlignment="1">
      <alignment horizontal="center"/>
    </xf>
    <xf numFmtId="0" fontId="0" fillId="2" borderId="43" xfId="0" applyFill="1" applyBorder="1" applyAlignment="1" applyProtection="1">
      <alignment horizontal="center"/>
      <protection locked="0"/>
    </xf>
    <xf numFmtId="0" fontId="0" fillId="2" borderId="39" xfId="0" applyFill="1" applyBorder="1"/>
    <xf numFmtId="0" fontId="0" fillId="2" borderId="39" xfId="0" applyFill="1" applyBorder="1" applyProtection="1">
      <protection locked="0"/>
    </xf>
    <xf numFmtId="0" fontId="0" fillId="0" borderId="23" xfId="0" applyBorder="1" applyAlignment="1" applyProtection="1">
      <alignment shrinkToFit="1"/>
      <protection locked="0"/>
    </xf>
    <xf numFmtId="0" fontId="0" fillId="0" borderId="14" xfId="0" applyBorder="1" applyAlignment="1" applyProtection="1">
      <alignment shrinkToFit="1"/>
      <protection locked="0"/>
    </xf>
    <xf numFmtId="0" fontId="0" fillId="0" borderId="2" xfId="0" applyBorder="1" applyAlignment="1">
      <alignment shrinkToFit="1"/>
    </xf>
    <xf numFmtId="0" fontId="0" fillId="0" borderId="2" xfId="0" applyBorder="1" applyAlignment="1" applyProtection="1">
      <alignment shrinkToFit="1"/>
      <protection locked="0"/>
    </xf>
    <xf numFmtId="0" fontId="0" fillId="0" borderId="20" xfId="0" applyBorder="1" applyAlignment="1">
      <alignment horizontal="center"/>
    </xf>
    <xf numFmtId="0" fontId="0" fillId="0" borderId="44" xfId="0" applyBorder="1" applyAlignment="1" applyProtection="1">
      <alignment shrinkToFit="1"/>
      <protection locked="0"/>
    </xf>
    <xf numFmtId="0" fontId="0" fillId="0" borderId="25" xfId="0" applyBorder="1" applyAlignment="1" applyProtection="1">
      <alignment shrinkToFit="1"/>
      <protection locked="0"/>
    </xf>
    <xf numFmtId="0" fontId="0" fillId="0" borderId="18" xfId="0" applyBorder="1" applyAlignment="1">
      <alignment shrinkToFit="1"/>
    </xf>
    <xf numFmtId="0" fontId="0" fillId="0" borderId="18" xfId="0" applyBorder="1" applyAlignment="1" applyProtection="1">
      <alignment shrinkToFit="1"/>
      <protection locked="0"/>
    </xf>
    <xf numFmtId="0" fontId="1" fillId="0" borderId="3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10" xfId="0" applyFont="1" applyBorder="1" applyAlignment="1">
      <alignment horizontal="center" textRotation="90"/>
    </xf>
    <xf numFmtId="0" fontId="1" fillId="0" borderId="11" xfId="0" applyFont="1" applyBorder="1" applyAlignment="1">
      <alignment horizontal="center" textRotation="90"/>
    </xf>
    <xf numFmtId="0" fontId="1" fillId="0" borderId="46" xfId="0" applyFont="1" applyBorder="1" applyAlignment="1">
      <alignment horizontal="center" textRotation="90"/>
    </xf>
    <xf numFmtId="0" fontId="0" fillId="0" borderId="25" xfId="0" applyBorder="1" applyAlignment="1">
      <alignment horizontal="center"/>
    </xf>
    <xf numFmtId="0" fontId="1" fillId="0" borderId="9" xfId="0" applyFont="1" applyBorder="1" applyAlignment="1">
      <alignment horizontal="center" textRotation="90"/>
    </xf>
    <xf numFmtId="0" fontId="0" fillId="0" borderId="15" xfId="0" applyBorder="1" applyAlignment="1">
      <alignment horizontal="center" textRotation="90"/>
    </xf>
    <xf numFmtId="0" fontId="0" fillId="0" borderId="47" xfId="0" applyBorder="1" applyAlignment="1">
      <alignment horizontal="center" textRotation="90"/>
    </xf>
    <xf numFmtId="0" fontId="0" fillId="0" borderId="1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0" fillId="0" borderId="27" xfId="0" applyBorder="1"/>
    <xf numFmtId="0" fontId="1" fillId="0" borderId="49" xfId="0" applyFont="1" applyBorder="1" applyAlignment="1">
      <alignment horizontal="center" textRotation="90" wrapText="1"/>
    </xf>
    <xf numFmtId="0" fontId="0" fillId="0" borderId="0" xfId="0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1" fillId="0" borderId="8" xfId="0" applyFont="1" applyBorder="1" applyAlignment="1">
      <alignment horizontal="center" textRotation="90" wrapText="1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>
      <alignment horizontal="left"/>
    </xf>
    <xf numFmtId="0" fontId="1" fillId="0" borderId="21" xfId="0" applyFont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21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0" fillId="5" borderId="2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26" xfId="0" applyFill="1" applyBorder="1" applyProtection="1">
      <protection locked="0"/>
    </xf>
    <xf numFmtId="0" fontId="0" fillId="6" borderId="18" xfId="0" applyFill="1" applyBorder="1" applyProtection="1">
      <protection locked="0"/>
    </xf>
    <xf numFmtId="0" fontId="0" fillId="7" borderId="18" xfId="0" applyFill="1" applyBorder="1" applyProtection="1">
      <protection locked="0"/>
    </xf>
    <xf numFmtId="0" fontId="0" fillId="8" borderId="17" xfId="0" applyFill="1" applyBorder="1" applyAlignment="1" applyProtection="1">
      <alignment shrinkToFit="1"/>
      <protection locked="0"/>
    </xf>
    <xf numFmtId="0" fontId="0" fillId="8" borderId="26" xfId="0" applyFill="1" applyBorder="1" applyProtection="1">
      <protection locked="0"/>
    </xf>
    <xf numFmtId="0" fontId="0" fillId="5" borderId="1" xfId="0" applyFill="1" applyBorder="1"/>
    <xf numFmtId="0" fontId="0" fillId="5" borderId="2" xfId="0" applyFill="1" applyBorder="1" applyAlignment="1" applyProtection="1">
      <alignment shrinkToFit="1"/>
      <protection locked="0"/>
    </xf>
    <xf numFmtId="0" fontId="0" fillId="5" borderId="1" xfId="0" applyFill="1" applyBorder="1" applyAlignment="1" applyProtection="1">
      <alignment shrinkToFit="1"/>
      <protection locked="0"/>
    </xf>
    <xf numFmtId="0" fontId="0" fillId="0" borderId="50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59" xfId="0" applyBorder="1"/>
    <xf numFmtId="0" fontId="0" fillId="0" borderId="18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" fillId="5" borderId="16" xfId="0" applyFont="1" applyFill="1" applyBorder="1" applyAlignment="1" applyProtection="1">
      <alignment horizontal="center" vertical="center" wrapText="1"/>
      <protection locked="0"/>
    </xf>
    <xf numFmtId="0" fontId="0" fillId="0" borderId="54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2" borderId="54" xfId="0" applyFill="1" applyBorder="1" applyAlignment="1">
      <alignment horizontal="center"/>
    </xf>
    <xf numFmtId="0" fontId="0" fillId="0" borderId="16" xfId="0" applyBorder="1" applyAlignment="1" applyProtection="1">
      <alignment shrinkToFit="1"/>
      <protection locked="0"/>
    </xf>
    <xf numFmtId="0" fontId="0" fillId="0" borderId="48" xfId="0" applyBorder="1" applyAlignment="1" applyProtection="1">
      <alignment shrinkToFit="1"/>
      <protection locked="0"/>
    </xf>
    <xf numFmtId="0" fontId="0" fillId="0" borderId="54" xfId="0" applyBorder="1" applyAlignment="1" applyProtection="1">
      <alignment shrinkToFit="1"/>
      <protection locked="0"/>
    </xf>
    <xf numFmtId="0" fontId="0" fillId="2" borderId="61" xfId="0" applyFill="1" applyBorder="1" applyProtection="1">
      <protection locked="0"/>
    </xf>
    <xf numFmtId="0" fontId="0" fillId="3" borderId="54" xfId="0" applyFill="1" applyBorder="1" applyProtection="1">
      <protection locked="0"/>
    </xf>
    <xf numFmtId="0" fontId="0" fillId="0" borderId="50" xfId="0" applyBorder="1" applyProtection="1">
      <protection locked="0"/>
    </xf>
    <xf numFmtId="0" fontId="0" fillId="0" borderId="16" xfId="0" applyBorder="1" applyProtection="1">
      <protection locked="0"/>
    </xf>
    <xf numFmtId="0" fontId="0" fillId="2" borderId="54" xfId="0" applyFill="1" applyBorder="1" applyProtection="1"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54" xfId="0" applyFill="1" applyBorder="1" applyAlignment="1" applyProtection="1">
      <alignment horizontal="center"/>
      <protection locked="0"/>
    </xf>
    <xf numFmtId="0" fontId="0" fillId="0" borderId="15" xfId="0" applyBorder="1" applyAlignment="1" applyProtection="1">
      <alignment shrinkToFit="1"/>
      <protection locked="0"/>
    </xf>
    <xf numFmtId="0" fontId="0" fillId="0" borderId="18" xfId="0" applyBorder="1" applyProtection="1">
      <protection locked="0"/>
    </xf>
    <xf numFmtId="0" fontId="0" fillId="5" borderId="47" xfId="0" applyFill="1" applyBorder="1" applyProtection="1">
      <protection locked="0"/>
    </xf>
    <xf numFmtId="0" fontId="0" fillId="0" borderId="54" xfId="0" applyBorder="1" applyProtection="1">
      <protection locked="0"/>
    </xf>
    <xf numFmtId="0" fontId="0" fillId="0" borderId="47" xfId="0" applyBorder="1" applyProtection="1">
      <protection locked="0"/>
    </xf>
    <xf numFmtId="0" fontId="1" fillId="5" borderId="21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1" fillId="5" borderId="21" xfId="0" applyFont="1" applyFill="1" applyBorder="1" applyAlignment="1" applyProtection="1">
      <alignment horizontal="center" vertical="center"/>
      <protection locked="0"/>
    </xf>
    <xf numFmtId="0" fontId="0" fillId="5" borderId="39" xfId="0" applyFill="1" applyBorder="1" applyProtection="1">
      <protection locked="0"/>
    </xf>
    <xf numFmtId="0" fontId="1" fillId="5" borderId="21" xfId="0" applyFont="1" applyFill="1" applyBorder="1" applyAlignment="1" applyProtection="1">
      <alignment vertical="center" wrapText="1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0" fillId="5" borderId="6" xfId="0" applyFill="1" applyBorder="1"/>
    <xf numFmtId="0" fontId="0" fillId="5" borderId="2" xfId="0" applyFill="1" applyBorder="1"/>
    <xf numFmtId="0" fontId="1" fillId="5" borderId="0" xfId="0" applyFont="1" applyFill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54" xfId="0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4" borderId="51" xfId="0" applyFont="1" applyFill="1" applyBorder="1" applyAlignment="1">
      <alignment horizontal="center"/>
    </xf>
    <xf numFmtId="0" fontId="1" fillId="4" borderId="52" xfId="0" applyFont="1" applyFill="1" applyBorder="1" applyAlignment="1">
      <alignment horizontal="center"/>
    </xf>
    <xf numFmtId="0" fontId="1" fillId="4" borderId="35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0" borderId="51" xfId="0" applyFont="1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1" fillId="0" borderId="5" xfId="0" applyFont="1" applyBorder="1" applyAlignment="1">
      <alignment horizontal="center" textRotation="90" wrapText="1"/>
    </xf>
    <xf numFmtId="0" fontId="0" fillId="0" borderId="49" xfId="0" applyBorder="1" applyAlignment="1">
      <alignment horizontal="center" textRotation="90" wrapText="1"/>
    </xf>
    <xf numFmtId="0" fontId="2" fillId="2" borderId="5" xfId="0" applyFont="1" applyFill="1" applyBorder="1" applyAlignment="1">
      <alignment horizontal="center" textRotation="90"/>
    </xf>
    <xf numFmtId="0" fontId="2" fillId="2" borderId="33" xfId="0" applyFont="1" applyFill="1" applyBorder="1" applyAlignment="1">
      <alignment horizontal="center" textRotation="90"/>
    </xf>
    <xf numFmtId="0" fontId="2" fillId="2" borderId="32" xfId="0" applyFont="1" applyFill="1" applyBorder="1" applyAlignment="1">
      <alignment horizontal="center" textRotation="90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55" xfId="0" applyBorder="1" applyAlignment="1">
      <alignment horizontal="left"/>
    </xf>
    <xf numFmtId="0" fontId="0" fillId="0" borderId="56" xfId="0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55" xfId="0" applyFont="1" applyBorder="1" applyAlignment="1">
      <alignment horizontal="left"/>
    </xf>
    <xf numFmtId="0" fontId="1" fillId="0" borderId="56" xfId="0" applyFont="1" applyBorder="1" applyAlignment="1">
      <alignment horizontal="left"/>
    </xf>
    <xf numFmtId="0" fontId="1" fillId="0" borderId="17" xfId="0" applyFont="1" applyBorder="1" applyAlignment="1">
      <alignment horizontal="left" vertical="center"/>
    </xf>
    <xf numFmtId="0" fontId="1" fillId="0" borderId="55" xfId="0" applyFont="1" applyBorder="1" applyAlignment="1">
      <alignment horizontal="left" vertical="center"/>
    </xf>
    <xf numFmtId="0" fontId="1" fillId="0" borderId="56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</cellXfs>
  <cellStyles count="2">
    <cellStyle name="Normalny" xfId="0" builtinId="0"/>
    <cellStyle name="Normalny_Arkusz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O122"/>
  <sheetViews>
    <sheetView tabSelected="1" zoomScale="50" zoomScaleNormal="50" zoomScaleSheetLayoutView="90" workbookViewId="0">
      <pane xSplit="16" topLeftCell="Q1" activePane="topRight" state="frozen"/>
      <selection activeCell="A4" sqref="A4"/>
      <selection pane="topRight" activeCell="AE6" sqref="AE6"/>
    </sheetView>
  </sheetViews>
  <sheetFormatPr defaultRowHeight="12.5" x14ac:dyDescent="0.25"/>
  <cols>
    <col min="1" max="1" width="3.26953125" customWidth="1"/>
    <col min="2" max="2" width="58.81640625" customWidth="1"/>
    <col min="3" max="3" width="6.81640625" customWidth="1"/>
    <col min="4" max="4" width="27.54296875" customWidth="1"/>
    <col min="5" max="5" width="3.26953125" bestFit="1" customWidth="1"/>
    <col min="6" max="6" width="3.26953125" customWidth="1"/>
    <col min="7" max="8" width="3.26953125" bestFit="1" customWidth="1"/>
    <col min="9" max="14" width="6.26953125" customWidth="1"/>
    <col min="15" max="24" width="4.26953125" customWidth="1"/>
    <col min="25" max="25" width="4.1796875" customWidth="1"/>
    <col min="26" max="86" width="4.26953125" customWidth="1"/>
    <col min="87" max="87" width="6.54296875" customWidth="1"/>
    <col min="88" max="88" width="5.81640625" customWidth="1"/>
    <col min="89" max="89" width="5.26953125" customWidth="1"/>
    <col min="90" max="90" width="6.7265625" customWidth="1"/>
    <col min="91" max="91" width="7" customWidth="1"/>
    <col min="92" max="92" width="9.54296875" customWidth="1"/>
    <col min="93" max="93" width="12.81640625" customWidth="1"/>
  </cols>
  <sheetData>
    <row r="1" spans="1:93" hidden="1" x14ac:dyDescent="0.25">
      <c r="W1" s="1" t="s">
        <v>0</v>
      </c>
      <c r="X1" t="s">
        <v>1</v>
      </c>
    </row>
    <row r="2" spans="1:93" hidden="1" x14ac:dyDescent="0.25">
      <c r="W2" t="s">
        <v>2</v>
      </c>
      <c r="X2" t="s">
        <v>3</v>
      </c>
    </row>
    <row r="3" spans="1:93" hidden="1" x14ac:dyDescent="0.25">
      <c r="W3" t="s">
        <v>4</v>
      </c>
    </row>
    <row r="4" spans="1:93" ht="23" x14ac:dyDescent="0.5">
      <c r="O4" s="178" t="s">
        <v>294</v>
      </c>
      <c r="P4" s="178"/>
      <c r="Q4" s="178"/>
      <c r="R4" s="178"/>
      <c r="S4" s="178"/>
      <c r="T4" s="178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X4" s="45" t="s">
        <v>167</v>
      </c>
      <c r="AY4" s="45"/>
    </row>
    <row r="5" spans="1:93" ht="15.5" x14ac:dyDescent="0.35">
      <c r="B5" s="7" t="s">
        <v>5</v>
      </c>
      <c r="C5" s="7"/>
      <c r="D5" s="107" t="s">
        <v>6</v>
      </c>
      <c r="M5" s="226" t="s">
        <v>295</v>
      </c>
      <c r="N5" s="226"/>
      <c r="O5" s="226"/>
      <c r="P5" s="226"/>
      <c r="Q5" s="226"/>
      <c r="R5" s="226"/>
      <c r="S5" s="226"/>
      <c r="T5" s="226"/>
      <c r="U5" s="226"/>
      <c r="V5" s="226"/>
      <c r="AX5" s="46" t="s">
        <v>7</v>
      </c>
      <c r="AY5" s="46"/>
    </row>
    <row r="6" spans="1:93" ht="13" x14ac:dyDescent="0.3">
      <c r="B6" s="7" t="s">
        <v>8</v>
      </c>
      <c r="C6" s="7"/>
      <c r="D6" s="107" t="s">
        <v>200</v>
      </c>
    </row>
    <row r="7" spans="1:93" ht="13" x14ac:dyDescent="0.3">
      <c r="B7" s="7" t="s">
        <v>9</v>
      </c>
      <c r="C7" s="7"/>
      <c r="D7" s="107" t="s">
        <v>10</v>
      </c>
    </row>
    <row r="8" spans="1:93" ht="13.5" thickBot="1" x14ac:dyDescent="0.35">
      <c r="B8" s="7" t="s">
        <v>11</v>
      </c>
      <c r="C8" s="7"/>
      <c r="D8" s="108">
        <v>10</v>
      </c>
    </row>
    <row r="9" spans="1:93" ht="13.5" customHeight="1" thickBot="1" x14ac:dyDescent="0.35">
      <c r="I9" s="202" t="s">
        <v>12</v>
      </c>
      <c r="J9" s="203"/>
      <c r="K9" s="203"/>
      <c r="L9" s="203"/>
      <c r="M9" s="204"/>
      <c r="N9" s="205" t="s">
        <v>13</v>
      </c>
      <c r="O9" s="207" t="s">
        <v>14</v>
      </c>
      <c r="P9" s="207" t="s">
        <v>15</v>
      </c>
      <c r="Q9" s="210" t="s">
        <v>16</v>
      </c>
      <c r="R9" s="211"/>
      <c r="S9" s="211"/>
      <c r="T9" s="211"/>
      <c r="U9" s="211"/>
      <c r="V9" s="180"/>
      <c r="W9" s="181"/>
      <c r="X9" s="179" t="s">
        <v>17</v>
      </c>
      <c r="Y9" s="180"/>
      <c r="Z9" s="180"/>
      <c r="AA9" s="180"/>
      <c r="AB9" s="180"/>
      <c r="AC9" s="180"/>
      <c r="AD9" s="181"/>
      <c r="AE9" s="179" t="s">
        <v>18</v>
      </c>
      <c r="AF9" s="180"/>
      <c r="AG9" s="180"/>
      <c r="AH9" s="180"/>
      <c r="AI9" s="180"/>
      <c r="AJ9" s="180"/>
      <c r="AK9" s="181"/>
      <c r="AL9" s="179" t="s">
        <v>19</v>
      </c>
      <c r="AM9" s="180"/>
      <c r="AN9" s="180"/>
      <c r="AO9" s="180"/>
      <c r="AP9" s="180"/>
      <c r="AQ9" s="180"/>
      <c r="AR9" s="181"/>
      <c r="AS9" s="179" t="s">
        <v>20</v>
      </c>
      <c r="AT9" s="180"/>
      <c r="AU9" s="180"/>
      <c r="AV9" s="180"/>
      <c r="AW9" s="180"/>
      <c r="AX9" s="180"/>
      <c r="AY9" s="181"/>
      <c r="AZ9" s="179" t="s">
        <v>21</v>
      </c>
      <c r="BA9" s="180"/>
      <c r="BB9" s="180"/>
      <c r="BC9" s="180"/>
      <c r="BD9" s="180"/>
      <c r="BE9" s="180"/>
      <c r="BF9" s="181"/>
      <c r="BG9" s="179" t="s">
        <v>22</v>
      </c>
      <c r="BH9" s="180"/>
      <c r="BI9" s="180"/>
      <c r="BJ9" s="180"/>
      <c r="BK9" s="180"/>
      <c r="BL9" s="180"/>
      <c r="BM9" s="181"/>
      <c r="BN9" s="179" t="s">
        <v>23</v>
      </c>
      <c r="BO9" s="180"/>
      <c r="BP9" s="180"/>
      <c r="BQ9" s="180"/>
      <c r="BR9" s="180"/>
      <c r="BS9" s="180"/>
      <c r="BT9" s="181"/>
      <c r="BU9" s="179" t="s">
        <v>24</v>
      </c>
      <c r="BV9" s="180"/>
      <c r="BW9" s="180"/>
      <c r="BX9" s="180"/>
      <c r="BY9" s="180"/>
      <c r="BZ9" s="180"/>
      <c r="CA9" s="181"/>
      <c r="CB9" s="179" t="s">
        <v>25</v>
      </c>
      <c r="CC9" s="180"/>
      <c r="CD9" s="180"/>
      <c r="CE9" s="180"/>
      <c r="CF9" s="180"/>
      <c r="CG9" s="180"/>
      <c r="CH9" s="181"/>
      <c r="CI9" s="179" t="s">
        <v>26</v>
      </c>
      <c r="CJ9" s="180"/>
      <c r="CK9" s="180"/>
      <c r="CL9" s="180"/>
      <c r="CM9" s="180"/>
      <c r="CN9" s="196" t="s">
        <v>14</v>
      </c>
      <c r="CO9" s="197"/>
    </row>
    <row r="10" spans="1:93" ht="115.5" thickBot="1" x14ac:dyDescent="0.3">
      <c r="A10" s="9" t="s">
        <v>27</v>
      </c>
      <c r="B10" s="10" t="s">
        <v>28</v>
      </c>
      <c r="C10" s="106" t="s">
        <v>29</v>
      </c>
      <c r="D10" s="54" t="s">
        <v>30</v>
      </c>
      <c r="E10" s="11" t="s">
        <v>31</v>
      </c>
      <c r="F10" s="54" t="s">
        <v>32</v>
      </c>
      <c r="G10" s="11" t="s">
        <v>168</v>
      </c>
      <c r="H10" s="12" t="s">
        <v>33</v>
      </c>
      <c r="I10" s="100" t="s">
        <v>34</v>
      </c>
      <c r="J10" s="88" t="s">
        <v>35</v>
      </c>
      <c r="K10" s="89" t="s">
        <v>36</v>
      </c>
      <c r="L10" s="89" t="s">
        <v>37</v>
      </c>
      <c r="M10" s="90" t="s">
        <v>38</v>
      </c>
      <c r="N10" s="206"/>
      <c r="O10" s="208"/>
      <c r="P10" s="209"/>
      <c r="Q10" s="31" t="s">
        <v>39</v>
      </c>
      <c r="R10" s="86" t="s">
        <v>40</v>
      </c>
      <c r="S10" s="5" t="s">
        <v>41</v>
      </c>
      <c r="T10" s="87" t="s">
        <v>42</v>
      </c>
      <c r="U10" s="81" t="s">
        <v>43</v>
      </c>
      <c r="V10" s="71" t="s">
        <v>14</v>
      </c>
      <c r="W10" s="8" t="s">
        <v>44</v>
      </c>
      <c r="X10" s="13" t="s">
        <v>39</v>
      </c>
      <c r="Y10" s="86" t="s">
        <v>40</v>
      </c>
      <c r="Z10" s="14" t="s">
        <v>41</v>
      </c>
      <c r="AA10" s="87" t="s">
        <v>42</v>
      </c>
      <c r="AB10" s="81" t="s">
        <v>43</v>
      </c>
      <c r="AC10" s="15" t="s">
        <v>14</v>
      </c>
      <c r="AD10" s="8" t="s">
        <v>44</v>
      </c>
      <c r="AE10" s="13" t="s">
        <v>39</v>
      </c>
      <c r="AF10" s="86" t="s">
        <v>40</v>
      </c>
      <c r="AG10" s="14" t="s">
        <v>41</v>
      </c>
      <c r="AH10" s="87" t="s">
        <v>42</v>
      </c>
      <c r="AI10" s="81" t="s">
        <v>43</v>
      </c>
      <c r="AJ10" s="15" t="s">
        <v>14</v>
      </c>
      <c r="AK10" s="8" t="s">
        <v>44</v>
      </c>
      <c r="AL10" s="13" t="s">
        <v>39</v>
      </c>
      <c r="AM10" s="86" t="s">
        <v>40</v>
      </c>
      <c r="AN10" s="14" t="s">
        <v>41</v>
      </c>
      <c r="AO10" s="87" t="s">
        <v>42</v>
      </c>
      <c r="AP10" s="81" t="s">
        <v>43</v>
      </c>
      <c r="AQ10" s="15" t="s">
        <v>14</v>
      </c>
      <c r="AR10" s="8" t="s">
        <v>44</v>
      </c>
      <c r="AS10" s="13" t="s">
        <v>39</v>
      </c>
      <c r="AT10" s="86" t="s">
        <v>40</v>
      </c>
      <c r="AU10" s="14" t="s">
        <v>41</v>
      </c>
      <c r="AV10" s="87" t="s">
        <v>42</v>
      </c>
      <c r="AW10" s="81" t="s">
        <v>43</v>
      </c>
      <c r="AX10" s="15" t="s">
        <v>14</v>
      </c>
      <c r="AY10" s="8" t="s">
        <v>44</v>
      </c>
      <c r="AZ10" s="13" t="s">
        <v>39</v>
      </c>
      <c r="BA10" s="86" t="s">
        <v>40</v>
      </c>
      <c r="BB10" s="14" t="s">
        <v>41</v>
      </c>
      <c r="BC10" s="87" t="s">
        <v>42</v>
      </c>
      <c r="BD10" s="81" t="s">
        <v>43</v>
      </c>
      <c r="BE10" s="15" t="s">
        <v>14</v>
      </c>
      <c r="BF10" s="8" t="s">
        <v>44</v>
      </c>
      <c r="BG10" s="31" t="s">
        <v>39</v>
      </c>
      <c r="BH10" s="86" t="s">
        <v>40</v>
      </c>
      <c r="BI10" s="5" t="s">
        <v>41</v>
      </c>
      <c r="BJ10" s="87" t="s">
        <v>42</v>
      </c>
      <c r="BK10" s="81" t="s">
        <v>43</v>
      </c>
      <c r="BL10" s="32" t="s">
        <v>14</v>
      </c>
      <c r="BM10" s="33" t="s">
        <v>44</v>
      </c>
      <c r="BN10" s="31" t="s">
        <v>39</v>
      </c>
      <c r="BO10" s="86" t="s">
        <v>40</v>
      </c>
      <c r="BP10" s="5" t="s">
        <v>41</v>
      </c>
      <c r="BQ10" s="87" t="s">
        <v>42</v>
      </c>
      <c r="BR10" s="81" t="s">
        <v>43</v>
      </c>
      <c r="BS10" s="32" t="s">
        <v>14</v>
      </c>
      <c r="BT10" s="33" t="s">
        <v>44</v>
      </c>
      <c r="BU10" s="31" t="s">
        <v>39</v>
      </c>
      <c r="BV10" s="86" t="s">
        <v>40</v>
      </c>
      <c r="BW10" s="5" t="s">
        <v>41</v>
      </c>
      <c r="BX10" s="87" t="s">
        <v>42</v>
      </c>
      <c r="BY10" s="81" t="s">
        <v>43</v>
      </c>
      <c r="BZ10" s="32" t="s">
        <v>14</v>
      </c>
      <c r="CA10" s="33" t="s">
        <v>44</v>
      </c>
      <c r="CB10" s="31" t="s">
        <v>39</v>
      </c>
      <c r="CC10" s="86" t="s">
        <v>40</v>
      </c>
      <c r="CD10" s="5" t="s">
        <v>41</v>
      </c>
      <c r="CE10" s="87" t="s">
        <v>42</v>
      </c>
      <c r="CF10" s="81" t="s">
        <v>43</v>
      </c>
      <c r="CG10" s="32" t="s">
        <v>14</v>
      </c>
      <c r="CH10" s="33" t="s">
        <v>44</v>
      </c>
      <c r="CI10" s="16" t="s">
        <v>45</v>
      </c>
      <c r="CJ10" s="17" t="s">
        <v>46</v>
      </c>
      <c r="CK10" s="17" t="s">
        <v>47</v>
      </c>
      <c r="CL10" s="17" t="s">
        <v>48</v>
      </c>
      <c r="CM10" s="92" t="s">
        <v>32</v>
      </c>
      <c r="CN10" s="93" t="s">
        <v>49</v>
      </c>
      <c r="CO10" s="94" t="s">
        <v>43</v>
      </c>
    </row>
    <row r="11" spans="1:93" ht="13" thickBot="1" x14ac:dyDescent="0.3">
      <c r="A11" s="198" t="s">
        <v>50</v>
      </c>
      <c r="B11" s="199"/>
      <c r="C11" s="199"/>
      <c r="D11" s="199"/>
      <c r="E11" s="199"/>
      <c r="F11" s="199"/>
      <c r="G11" s="199"/>
      <c r="H11" s="199"/>
      <c r="I11" s="199"/>
      <c r="J11" s="200"/>
      <c r="K11" s="200"/>
      <c r="L11" s="200"/>
      <c r="M11" s="200"/>
      <c r="N11" s="200"/>
      <c r="O11" s="199"/>
      <c r="P11" s="199"/>
      <c r="Q11" s="201"/>
      <c r="R11" s="201"/>
      <c r="S11" s="201"/>
      <c r="T11" s="201"/>
      <c r="U11" s="201"/>
      <c r="V11" s="199"/>
      <c r="W11" s="199"/>
      <c r="X11" s="199"/>
      <c r="Y11" s="199"/>
      <c r="Z11" s="199"/>
      <c r="AA11" s="199"/>
      <c r="AB11" s="199"/>
      <c r="AC11" s="199"/>
      <c r="AD11" s="199"/>
      <c r="AE11" s="199"/>
      <c r="AF11" s="199"/>
      <c r="AG11" s="199"/>
      <c r="AH11" s="199"/>
      <c r="AI11" s="199"/>
      <c r="AJ11" s="199"/>
      <c r="AK11" s="199"/>
      <c r="AL11" s="199"/>
      <c r="AM11" s="199"/>
      <c r="AN11" s="199"/>
      <c r="AO11" s="199"/>
      <c r="AP11" s="199"/>
      <c r="AQ11" s="199"/>
      <c r="AR11" s="199"/>
      <c r="AS11" s="199"/>
      <c r="AT11" s="199"/>
      <c r="AU11" s="199"/>
      <c r="AV11" s="199"/>
      <c r="AW11" s="199"/>
      <c r="AX11" s="199"/>
      <c r="AY11" s="199"/>
      <c r="AZ11" s="199"/>
      <c r="BA11" s="199"/>
      <c r="BB11" s="199"/>
      <c r="BC11" s="199"/>
      <c r="BD11" s="199"/>
      <c r="BE11" s="199"/>
      <c r="BF11" s="199"/>
      <c r="BG11" s="199"/>
      <c r="BH11" s="199"/>
      <c r="BI11" s="199"/>
      <c r="BJ11" s="199"/>
      <c r="BK11" s="199"/>
      <c r="BL11" s="199"/>
      <c r="BM11" s="199"/>
      <c r="BN11" s="199"/>
      <c r="BO11" s="199"/>
      <c r="BP11" s="199"/>
      <c r="BQ11" s="199"/>
      <c r="BR11" s="199"/>
      <c r="BS11" s="199"/>
      <c r="BT11" s="199"/>
      <c r="BU11" s="199"/>
      <c r="BV11" s="199"/>
      <c r="BW11" s="199"/>
      <c r="BX11" s="199"/>
      <c r="BY11" s="199"/>
      <c r="BZ11" s="199"/>
      <c r="CA11" s="199"/>
      <c r="CB11" s="199"/>
      <c r="CC11" s="199"/>
      <c r="CD11" s="199"/>
      <c r="CE11" s="199"/>
      <c r="CF11" s="199"/>
      <c r="CG11" s="199"/>
      <c r="CH11" s="199"/>
      <c r="CI11" s="199"/>
      <c r="CJ11" s="199"/>
      <c r="CK11" s="199"/>
      <c r="CL11" s="199"/>
      <c r="CM11" s="199"/>
    </row>
    <row r="12" spans="1:93" x14ac:dyDescent="0.25">
      <c r="A12" s="173">
        <v>1</v>
      </c>
      <c r="B12" s="115" t="s">
        <v>51</v>
      </c>
      <c r="C12" s="122" t="s">
        <v>52</v>
      </c>
      <c r="D12" s="123" t="s">
        <v>281</v>
      </c>
      <c r="E12" s="109" t="s">
        <v>3</v>
      </c>
      <c r="F12" s="109" t="s">
        <v>1</v>
      </c>
      <c r="G12" s="110" t="s">
        <v>3</v>
      </c>
      <c r="H12" s="110" t="s">
        <v>3</v>
      </c>
      <c r="I12" s="18">
        <f t="shared" ref="I12:I76" si="0">J12+K12+L12+M12</f>
        <v>104</v>
      </c>
      <c r="J12" s="19">
        <f t="shared" ref="J12:O27" si="1">Q12+X12+AE12+AL12+AS12+AZ12+BG12+BN12+BU12+CB12</f>
        <v>0</v>
      </c>
      <c r="K12" s="19">
        <f t="shared" si="1"/>
        <v>104</v>
      </c>
      <c r="L12" s="19">
        <f t="shared" si="1"/>
        <v>0</v>
      </c>
      <c r="M12" s="70">
        <f t="shared" si="1"/>
        <v>0</v>
      </c>
      <c r="N12" s="91">
        <f t="shared" si="1"/>
        <v>96</v>
      </c>
      <c r="O12" s="105">
        <f t="shared" si="1"/>
        <v>8</v>
      </c>
      <c r="P12" s="72"/>
      <c r="Q12" s="77"/>
      <c r="R12" s="78">
        <v>26</v>
      </c>
      <c r="S12" s="78"/>
      <c r="T12" s="82"/>
      <c r="U12" s="83">
        <v>24</v>
      </c>
      <c r="V12" s="116">
        <v>2</v>
      </c>
      <c r="W12" s="30" t="s">
        <v>2</v>
      </c>
      <c r="X12" s="36"/>
      <c r="Y12" s="34">
        <v>26</v>
      </c>
      <c r="Z12" s="34"/>
      <c r="AA12" s="37"/>
      <c r="AB12" s="66">
        <v>24</v>
      </c>
      <c r="AC12" s="116">
        <v>2</v>
      </c>
      <c r="AD12" s="117" t="s">
        <v>2</v>
      </c>
      <c r="AE12" s="36"/>
      <c r="AF12" s="34">
        <v>26</v>
      </c>
      <c r="AG12" s="34"/>
      <c r="AH12" s="37"/>
      <c r="AI12" s="66">
        <v>24</v>
      </c>
      <c r="AJ12" s="116">
        <v>2</v>
      </c>
      <c r="AK12" s="117" t="s">
        <v>2</v>
      </c>
      <c r="AL12" s="36"/>
      <c r="AM12" s="34">
        <v>26</v>
      </c>
      <c r="AN12" s="34"/>
      <c r="AO12" s="37"/>
      <c r="AP12" s="66">
        <v>24</v>
      </c>
      <c r="AQ12" s="116">
        <v>2</v>
      </c>
      <c r="AR12" s="30" t="s">
        <v>0</v>
      </c>
      <c r="AS12" s="36"/>
      <c r="AT12" s="34"/>
      <c r="AU12" s="34"/>
      <c r="AV12" s="37"/>
      <c r="AW12" s="66"/>
      <c r="AX12" s="25"/>
      <c r="AY12" s="26"/>
      <c r="AZ12" s="38"/>
      <c r="BA12" s="39"/>
      <c r="BB12" s="39"/>
      <c r="BC12" s="40"/>
      <c r="BD12" s="69"/>
      <c r="BE12" s="41"/>
      <c r="BF12" s="42"/>
      <c r="BG12" s="43"/>
      <c r="BH12" s="35"/>
      <c r="BI12" s="35"/>
      <c r="BJ12" s="44"/>
      <c r="BK12" s="68"/>
      <c r="BL12" s="29"/>
      <c r="BM12" s="30"/>
      <c r="BN12" s="43"/>
      <c r="BO12" s="35"/>
      <c r="BP12" s="35"/>
      <c r="BQ12" s="44"/>
      <c r="BR12" s="68"/>
      <c r="BS12" s="29"/>
      <c r="BT12" s="30"/>
      <c r="BU12" s="43"/>
      <c r="BV12" s="35"/>
      <c r="BW12" s="35"/>
      <c r="BX12" s="44"/>
      <c r="BY12" s="68"/>
      <c r="BZ12" s="29"/>
      <c r="CA12" s="30"/>
      <c r="CB12" s="43"/>
      <c r="CC12" s="35"/>
      <c r="CD12" s="35"/>
      <c r="CE12" s="44"/>
      <c r="CF12" s="68"/>
      <c r="CG12" s="29"/>
      <c r="CH12" s="30"/>
      <c r="CI12" s="22">
        <f t="shared" ref="CI12:CJ43" si="2">IF(G12="T", O12, 0)</f>
        <v>0</v>
      </c>
      <c r="CJ12" s="3">
        <f t="shared" si="2"/>
        <v>0</v>
      </c>
      <c r="CK12" s="3">
        <f t="shared" ref="CK12:CK76" si="3">IF(H12="T", K12+L12+M12, 0)</f>
        <v>0</v>
      </c>
      <c r="CL12" s="3">
        <f t="shared" ref="CL12:CL76" si="4">IF(E12="T", O12, 0)</f>
        <v>0</v>
      </c>
      <c r="CM12" s="95">
        <f t="shared" ref="CM12:CM76" si="5">IF(F12="T", O12, 0)</f>
        <v>8</v>
      </c>
      <c r="CN12" s="97">
        <f t="shared" ref="CN12:CN76" si="6">IF(N12&gt;0,(SUM(J12:M12)/(I12+N12)*O12),O12)</f>
        <v>4.16</v>
      </c>
      <c r="CO12" s="98">
        <f t="shared" ref="CO12:CO76" si="7">IF(N12&gt;0,(N12/(I12+N12)*O12),0)</f>
        <v>3.84</v>
      </c>
    </row>
    <row r="13" spans="1:93" x14ac:dyDescent="0.25">
      <c r="A13" s="174">
        <f>A12+1</f>
        <v>2</v>
      </c>
      <c r="B13" s="115" t="s">
        <v>53</v>
      </c>
      <c r="C13" s="122" t="s">
        <v>52</v>
      </c>
      <c r="D13" s="123" t="s">
        <v>280</v>
      </c>
      <c r="E13" s="111" t="s">
        <v>3</v>
      </c>
      <c r="F13" s="111" t="s">
        <v>1</v>
      </c>
      <c r="G13" s="111" t="s">
        <v>3</v>
      </c>
      <c r="H13" s="110" t="s">
        <v>3</v>
      </c>
      <c r="I13" s="18">
        <f t="shared" si="0"/>
        <v>52</v>
      </c>
      <c r="J13" s="19">
        <f t="shared" si="1"/>
        <v>39</v>
      </c>
      <c r="K13" s="19">
        <f t="shared" si="1"/>
        <v>13</v>
      </c>
      <c r="L13" s="19">
        <f t="shared" si="1"/>
        <v>0</v>
      </c>
      <c r="M13" s="70">
        <f t="shared" si="1"/>
        <v>0</v>
      </c>
      <c r="N13" s="18">
        <f t="shared" si="1"/>
        <v>48</v>
      </c>
      <c r="O13" s="20">
        <f t="shared" si="1"/>
        <v>4</v>
      </c>
      <c r="P13" s="73"/>
      <c r="Q13" s="79"/>
      <c r="R13" s="47"/>
      <c r="S13" s="47"/>
      <c r="T13" s="48"/>
      <c r="U13" s="84"/>
      <c r="V13" s="75"/>
      <c r="W13" s="53"/>
      <c r="X13" s="4"/>
      <c r="Y13" s="2"/>
      <c r="Z13" s="2"/>
      <c r="AA13" s="51"/>
      <c r="AB13" s="67"/>
      <c r="AC13" s="49"/>
      <c r="AD13" s="50"/>
      <c r="AE13" s="4"/>
      <c r="AF13" s="2"/>
      <c r="AG13" s="2"/>
      <c r="AH13" s="51"/>
      <c r="AI13" s="67"/>
      <c r="AJ13" s="49"/>
      <c r="AK13" s="50"/>
      <c r="AL13" s="4"/>
      <c r="AM13" s="2"/>
      <c r="AN13" s="2"/>
      <c r="AO13" s="51"/>
      <c r="AP13" s="67"/>
      <c r="AQ13" s="49"/>
      <c r="AR13" s="50"/>
      <c r="AS13" s="4">
        <v>39</v>
      </c>
      <c r="AT13" s="2">
        <v>13</v>
      </c>
      <c r="AU13" s="2"/>
      <c r="AV13" s="51"/>
      <c r="AW13" s="67">
        <v>48</v>
      </c>
      <c r="AX13" s="118">
        <v>4</v>
      </c>
      <c r="AY13" s="119" t="s">
        <v>2</v>
      </c>
      <c r="AZ13" s="4"/>
      <c r="BA13" s="2"/>
      <c r="BB13" s="2"/>
      <c r="BC13" s="51"/>
      <c r="BD13" s="67"/>
      <c r="BE13" s="118"/>
      <c r="BF13" s="119"/>
      <c r="BG13" s="43"/>
      <c r="BH13" s="35"/>
      <c r="BI13" s="35"/>
      <c r="BJ13" s="44"/>
      <c r="BK13" s="68"/>
      <c r="BL13" s="29"/>
      <c r="BM13" s="30"/>
      <c r="BN13" s="43"/>
      <c r="BO13" s="35"/>
      <c r="BP13" s="35"/>
      <c r="BQ13" s="44"/>
      <c r="BR13" s="68"/>
      <c r="BS13" s="29"/>
      <c r="BT13" s="30"/>
      <c r="BU13" s="43"/>
      <c r="BV13" s="35"/>
      <c r="BW13" s="35"/>
      <c r="BX13" s="44"/>
      <c r="BY13" s="68"/>
      <c r="BZ13" s="29"/>
      <c r="CA13" s="30"/>
      <c r="CB13" s="43"/>
      <c r="CC13" s="35"/>
      <c r="CD13" s="35"/>
      <c r="CE13" s="44"/>
      <c r="CF13" s="68"/>
      <c r="CG13" s="29"/>
      <c r="CH13" s="30"/>
      <c r="CI13" s="22">
        <f t="shared" si="2"/>
        <v>0</v>
      </c>
      <c r="CJ13" s="3">
        <f t="shared" si="2"/>
        <v>0</v>
      </c>
      <c r="CK13" s="3">
        <f t="shared" si="3"/>
        <v>0</v>
      </c>
      <c r="CL13" s="3">
        <f t="shared" si="4"/>
        <v>0</v>
      </c>
      <c r="CM13" s="95">
        <f t="shared" si="5"/>
        <v>4</v>
      </c>
      <c r="CN13" s="4">
        <f t="shared" si="6"/>
        <v>2.08</v>
      </c>
      <c r="CO13" s="51">
        <f t="shared" si="7"/>
        <v>1.92</v>
      </c>
    </row>
    <row r="14" spans="1:93" x14ac:dyDescent="0.25">
      <c r="A14" s="174">
        <f>A13+1</f>
        <v>3</v>
      </c>
      <c r="B14" s="115" t="s">
        <v>54</v>
      </c>
      <c r="C14" s="122" t="s">
        <v>55</v>
      </c>
      <c r="D14" s="123" t="s">
        <v>279</v>
      </c>
      <c r="E14" s="113" t="s">
        <v>3</v>
      </c>
      <c r="F14" s="113" t="s">
        <v>1</v>
      </c>
      <c r="G14" s="113" t="s">
        <v>3</v>
      </c>
      <c r="H14" s="114" t="s">
        <v>1</v>
      </c>
      <c r="I14" s="18">
        <f t="shared" si="0"/>
        <v>91</v>
      </c>
      <c r="J14" s="19">
        <f t="shared" si="1"/>
        <v>26</v>
      </c>
      <c r="K14" s="19">
        <f t="shared" si="1"/>
        <v>35</v>
      </c>
      <c r="L14" s="19">
        <f t="shared" si="1"/>
        <v>0</v>
      </c>
      <c r="M14" s="70">
        <f t="shared" si="1"/>
        <v>30</v>
      </c>
      <c r="N14" s="18">
        <f t="shared" si="1"/>
        <v>84</v>
      </c>
      <c r="O14" s="20">
        <f t="shared" si="1"/>
        <v>7</v>
      </c>
      <c r="P14" s="73">
        <v>4</v>
      </c>
      <c r="Q14" s="79"/>
      <c r="R14" s="47"/>
      <c r="S14" s="47"/>
      <c r="T14" s="48"/>
      <c r="U14" s="84"/>
      <c r="V14" s="75"/>
      <c r="W14" s="53"/>
      <c r="X14" s="43"/>
      <c r="Y14" s="35"/>
      <c r="Z14" s="35"/>
      <c r="AA14" s="44"/>
      <c r="AB14" s="68"/>
      <c r="AC14" s="29"/>
      <c r="AD14" s="30"/>
      <c r="AE14" s="43"/>
      <c r="AF14" s="35"/>
      <c r="AG14" s="35"/>
      <c r="AH14" s="44"/>
      <c r="AI14" s="68"/>
      <c r="AJ14" s="29"/>
      <c r="AK14" s="30"/>
      <c r="AL14" s="43"/>
      <c r="AM14" s="35"/>
      <c r="AN14" s="35"/>
      <c r="AO14" s="44"/>
      <c r="AP14" s="68"/>
      <c r="AQ14" s="29"/>
      <c r="AR14" s="30"/>
      <c r="AS14" s="43"/>
      <c r="AT14" s="35"/>
      <c r="AU14" s="35"/>
      <c r="AV14" s="44"/>
      <c r="AW14" s="68"/>
      <c r="AX14" s="29"/>
      <c r="AY14" s="30"/>
      <c r="AZ14" s="43"/>
      <c r="BA14" s="35"/>
      <c r="BB14" s="35"/>
      <c r="BC14" s="129"/>
      <c r="BD14" s="68"/>
      <c r="BE14" s="29"/>
      <c r="BF14" s="30"/>
      <c r="BG14" s="43"/>
      <c r="BH14" s="35"/>
      <c r="BI14" s="35"/>
      <c r="BJ14" s="44"/>
      <c r="BK14" s="68"/>
      <c r="BL14" s="29"/>
      <c r="BM14" s="30"/>
      <c r="BN14" s="43"/>
      <c r="BO14" s="35"/>
      <c r="BP14" s="35"/>
      <c r="BQ14" s="44"/>
      <c r="BR14" s="68"/>
      <c r="BS14" s="29"/>
      <c r="BT14" s="30"/>
      <c r="BU14" s="43">
        <v>26</v>
      </c>
      <c r="BV14" s="35">
        <v>13</v>
      </c>
      <c r="BW14" s="35"/>
      <c r="BX14" s="44"/>
      <c r="BY14" s="68">
        <v>36</v>
      </c>
      <c r="BZ14" s="29">
        <v>3</v>
      </c>
      <c r="CA14" s="30" t="s">
        <v>2</v>
      </c>
      <c r="CB14" s="43"/>
      <c r="CC14" s="35">
        <v>22</v>
      </c>
      <c r="CD14" s="35"/>
      <c r="CE14" s="133">
        <v>30</v>
      </c>
      <c r="CF14" s="68">
        <v>48</v>
      </c>
      <c r="CG14" s="29">
        <v>4</v>
      </c>
      <c r="CH14" s="30" t="s">
        <v>2</v>
      </c>
      <c r="CI14" s="22">
        <f t="shared" si="2"/>
        <v>0</v>
      </c>
      <c r="CJ14" s="3">
        <f t="shared" si="2"/>
        <v>4</v>
      </c>
      <c r="CK14" s="3">
        <f t="shared" si="3"/>
        <v>65</v>
      </c>
      <c r="CL14" s="3">
        <f t="shared" si="4"/>
        <v>0</v>
      </c>
      <c r="CM14" s="95">
        <f t="shared" si="5"/>
        <v>7</v>
      </c>
      <c r="CN14" s="4">
        <f t="shared" si="6"/>
        <v>3.64</v>
      </c>
      <c r="CO14" s="51">
        <f t="shared" si="7"/>
        <v>3.36</v>
      </c>
    </row>
    <row r="15" spans="1:93" ht="12.75" customHeight="1" x14ac:dyDescent="0.25">
      <c r="A15" s="174">
        <v>4</v>
      </c>
      <c r="B15" s="170" t="s">
        <v>56</v>
      </c>
      <c r="C15" s="165" t="s">
        <v>57</v>
      </c>
      <c r="D15" s="123" t="s">
        <v>278</v>
      </c>
      <c r="E15" s="111" t="s">
        <v>3</v>
      </c>
      <c r="F15" s="111" t="s">
        <v>1</v>
      </c>
      <c r="G15" s="111" t="s">
        <v>3</v>
      </c>
      <c r="H15" s="111" t="s">
        <v>3</v>
      </c>
      <c r="I15" s="18">
        <f t="shared" si="0"/>
        <v>65</v>
      </c>
      <c r="J15" s="19">
        <f t="shared" si="1"/>
        <v>39</v>
      </c>
      <c r="K15" s="19">
        <f t="shared" si="1"/>
        <v>26</v>
      </c>
      <c r="L15" s="19">
        <f t="shared" si="1"/>
        <v>0</v>
      </c>
      <c r="M15" s="70">
        <f t="shared" si="1"/>
        <v>0</v>
      </c>
      <c r="N15" s="18">
        <f t="shared" si="1"/>
        <v>60</v>
      </c>
      <c r="O15" s="20">
        <f t="shared" si="1"/>
        <v>5</v>
      </c>
      <c r="P15" s="74">
        <v>1</v>
      </c>
      <c r="Q15" s="80"/>
      <c r="R15" s="27"/>
      <c r="S15" s="27"/>
      <c r="T15" s="28"/>
      <c r="U15" s="85"/>
      <c r="V15" s="76"/>
      <c r="W15" s="30"/>
      <c r="X15" s="43"/>
      <c r="Y15" s="35"/>
      <c r="Z15" s="35"/>
      <c r="AA15" s="44"/>
      <c r="AB15" s="68"/>
      <c r="AC15" s="29"/>
      <c r="AD15" s="30"/>
      <c r="AE15" s="43"/>
      <c r="AF15" s="35"/>
      <c r="AG15" s="35"/>
      <c r="AH15" s="44"/>
      <c r="AI15" s="68"/>
      <c r="AJ15" s="29"/>
      <c r="AK15" s="30"/>
      <c r="AL15" s="43"/>
      <c r="AM15" s="35"/>
      <c r="AN15" s="35"/>
      <c r="AO15" s="44"/>
      <c r="AP15" s="68"/>
      <c r="AQ15" s="29"/>
      <c r="AR15" s="30"/>
      <c r="AS15" s="43"/>
      <c r="AT15" s="35"/>
      <c r="AU15" s="35"/>
      <c r="AV15" s="44"/>
      <c r="AW15" s="68"/>
      <c r="AX15" s="29"/>
      <c r="AY15" s="30"/>
      <c r="AZ15" s="43"/>
      <c r="BA15" s="35"/>
      <c r="BB15" s="35"/>
      <c r="BC15" s="44"/>
      <c r="BD15" s="68"/>
      <c r="BE15" s="29"/>
      <c r="BF15" s="30"/>
      <c r="BG15" s="43">
        <v>26</v>
      </c>
      <c r="BH15" s="35">
        <v>13</v>
      </c>
      <c r="BI15" s="35"/>
      <c r="BJ15" s="44"/>
      <c r="BK15" s="68">
        <v>36</v>
      </c>
      <c r="BL15" s="29">
        <v>3</v>
      </c>
      <c r="BM15" s="30" t="s">
        <v>2</v>
      </c>
      <c r="BN15" s="43">
        <v>13</v>
      </c>
      <c r="BO15" s="35">
        <v>13</v>
      </c>
      <c r="BP15" s="35"/>
      <c r="BQ15" s="44"/>
      <c r="BR15" s="68">
        <v>24</v>
      </c>
      <c r="BS15" s="29">
        <v>2</v>
      </c>
      <c r="BT15" s="30" t="s">
        <v>0</v>
      </c>
      <c r="BU15" s="43"/>
      <c r="BV15" s="35"/>
      <c r="BW15" s="35"/>
      <c r="BX15" s="44"/>
      <c r="BY15" s="68"/>
      <c r="BZ15" s="29"/>
      <c r="CA15" s="30"/>
      <c r="CB15" s="43"/>
      <c r="CC15" s="35"/>
      <c r="CD15" s="35"/>
      <c r="CE15" s="44"/>
      <c r="CF15" s="68"/>
      <c r="CG15" s="29"/>
      <c r="CH15" s="30"/>
      <c r="CI15" s="22">
        <f t="shared" si="2"/>
        <v>0</v>
      </c>
      <c r="CJ15" s="3">
        <f t="shared" si="2"/>
        <v>0</v>
      </c>
      <c r="CK15" s="3">
        <f t="shared" si="3"/>
        <v>0</v>
      </c>
      <c r="CL15" s="3">
        <f t="shared" si="4"/>
        <v>0</v>
      </c>
      <c r="CM15" s="95">
        <f t="shared" si="5"/>
        <v>5</v>
      </c>
      <c r="CN15" s="4">
        <f t="shared" si="6"/>
        <v>2.6</v>
      </c>
      <c r="CO15" s="51">
        <f t="shared" si="7"/>
        <v>2.4</v>
      </c>
    </row>
    <row r="16" spans="1:93" x14ac:dyDescent="0.25">
      <c r="A16" s="174">
        <v>5</v>
      </c>
      <c r="B16" s="115" t="s">
        <v>58</v>
      </c>
      <c r="C16" s="122" t="s">
        <v>59</v>
      </c>
      <c r="D16" s="123" t="s">
        <v>202</v>
      </c>
      <c r="E16" s="111" t="s">
        <v>3</v>
      </c>
      <c r="F16" s="111" t="s">
        <v>3</v>
      </c>
      <c r="G16" s="111" t="s">
        <v>3</v>
      </c>
      <c r="H16" s="112" t="s">
        <v>1</v>
      </c>
      <c r="I16" s="18">
        <f t="shared" si="0"/>
        <v>39</v>
      </c>
      <c r="J16" s="19">
        <f t="shared" si="1"/>
        <v>0</v>
      </c>
      <c r="K16" s="19">
        <f t="shared" si="1"/>
        <v>0</v>
      </c>
      <c r="L16" s="19">
        <f t="shared" si="1"/>
        <v>39</v>
      </c>
      <c r="M16" s="70">
        <f t="shared" si="1"/>
        <v>0</v>
      </c>
      <c r="N16" s="18">
        <f t="shared" si="1"/>
        <v>36</v>
      </c>
      <c r="O16" s="20">
        <f t="shared" si="1"/>
        <v>3</v>
      </c>
      <c r="P16" s="74">
        <v>3</v>
      </c>
      <c r="Q16" s="80"/>
      <c r="R16" s="27"/>
      <c r="S16" s="27">
        <v>39</v>
      </c>
      <c r="T16" s="28"/>
      <c r="U16" s="85">
        <v>36</v>
      </c>
      <c r="V16" s="76">
        <v>3</v>
      </c>
      <c r="W16" s="30" t="s">
        <v>2</v>
      </c>
      <c r="X16" s="43"/>
      <c r="Y16" s="35"/>
      <c r="Z16" s="35"/>
      <c r="AA16" s="44"/>
      <c r="AB16" s="68"/>
      <c r="AC16" s="29"/>
      <c r="AD16" s="30"/>
      <c r="AE16" s="43"/>
      <c r="AF16" s="35"/>
      <c r="AG16" s="35"/>
      <c r="AH16" s="44"/>
      <c r="AI16" s="68"/>
      <c r="AJ16" s="29"/>
      <c r="AK16" s="30"/>
      <c r="AL16" s="43"/>
      <c r="AM16" s="35"/>
      <c r="AN16" s="35"/>
      <c r="AO16" s="44"/>
      <c r="AP16" s="68"/>
      <c r="AQ16" s="29"/>
      <c r="AR16" s="30"/>
      <c r="AS16" s="43"/>
      <c r="AT16" s="35"/>
      <c r="AU16" s="35"/>
      <c r="AV16" s="44"/>
      <c r="AW16" s="68"/>
      <c r="AX16" s="29"/>
      <c r="AY16" s="30"/>
      <c r="AZ16" s="43"/>
      <c r="BA16" s="35"/>
      <c r="BB16" s="35"/>
      <c r="BC16" s="44"/>
      <c r="BD16" s="68"/>
      <c r="BE16" s="29"/>
      <c r="BF16" s="30"/>
      <c r="BG16" s="43"/>
      <c r="BH16" s="35"/>
      <c r="BI16" s="35"/>
      <c r="BJ16" s="44"/>
      <c r="BK16" s="68"/>
      <c r="BL16" s="29"/>
      <c r="BM16" s="30"/>
      <c r="BN16" s="43"/>
      <c r="BO16" s="35"/>
      <c r="BP16" s="35"/>
      <c r="BQ16" s="44"/>
      <c r="BR16" s="68"/>
      <c r="BS16" s="29"/>
      <c r="BT16" s="30"/>
      <c r="BU16" s="43"/>
      <c r="BV16" s="35"/>
      <c r="BW16" s="35"/>
      <c r="BX16" s="44"/>
      <c r="BY16" s="68"/>
      <c r="BZ16" s="29"/>
      <c r="CA16" s="30"/>
      <c r="CB16" s="43"/>
      <c r="CC16" s="35"/>
      <c r="CD16" s="35"/>
      <c r="CE16" s="44"/>
      <c r="CF16" s="68"/>
      <c r="CG16" s="29"/>
      <c r="CH16" s="30"/>
      <c r="CI16" s="22">
        <f t="shared" ref="CI16:CJ18" si="8">IF(G16="T", O16, 0)</f>
        <v>0</v>
      </c>
      <c r="CJ16" s="3">
        <f t="shared" si="8"/>
        <v>3</v>
      </c>
      <c r="CK16" s="3">
        <f>IF(H16="T", K16+L16+M16, 0)</f>
        <v>39</v>
      </c>
      <c r="CL16" s="3">
        <f>IF(E16="T", O16, 0)</f>
        <v>0</v>
      </c>
      <c r="CM16" s="95">
        <f>IF(F16="T", O16, 0)</f>
        <v>0</v>
      </c>
      <c r="CN16" s="4">
        <f t="shared" si="6"/>
        <v>1.56</v>
      </c>
      <c r="CO16" s="51">
        <f t="shared" si="7"/>
        <v>1.44</v>
      </c>
    </row>
    <row r="17" spans="1:93" x14ac:dyDescent="0.25">
      <c r="A17" s="174">
        <v>6</v>
      </c>
      <c r="B17" s="115" t="s">
        <v>60</v>
      </c>
      <c r="C17" s="165" t="s">
        <v>61</v>
      </c>
      <c r="D17" s="124" t="s">
        <v>203</v>
      </c>
      <c r="E17" s="111" t="s">
        <v>3</v>
      </c>
      <c r="F17" s="111" t="s">
        <v>3</v>
      </c>
      <c r="G17" s="110" t="s">
        <v>3</v>
      </c>
      <c r="H17" s="110" t="s">
        <v>3</v>
      </c>
      <c r="I17" s="18">
        <f t="shared" si="0"/>
        <v>52</v>
      </c>
      <c r="J17" s="19">
        <f t="shared" si="1"/>
        <v>26</v>
      </c>
      <c r="K17" s="19">
        <f t="shared" si="1"/>
        <v>26</v>
      </c>
      <c r="L17" s="19">
        <f t="shared" si="1"/>
        <v>0</v>
      </c>
      <c r="M17" s="70">
        <f t="shared" si="1"/>
        <v>0</v>
      </c>
      <c r="N17" s="18">
        <f t="shared" si="1"/>
        <v>48</v>
      </c>
      <c r="O17" s="20">
        <f t="shared" si="1"/>
        <v>4</v>
      </c>
      <c r="P17" s="74"/>
      <c r="Q17" s="80">
        <v>26</v>
      </c>
      <c r="R17" s="27">
        <v>26</v>
      </c>
      <c r="S17" s="27"/>
      <c r="T17" s="28"/>
      <c r="U17" s="85">
        <v>48</v>
      </c>
      <c r="V17" s="76">
        <v>4</v>
      </c>
      <c r="W17" s="30" t="s">
        <v>0</v>
      </c>
      <c r="X17" s="80"/>
      <c r="Y17" s="27"/>
      <c r="Z17" s="27"/>
      <c r="AA17" s="28"/>
      <c r="AB17" s="85"/>
      <c r="AC17" s="76"/>
      <c r="AD17" s="30"/>
      <c r="AE17" s="43"/>
      <c r="AF17" s="35"/>
      <c r="AG17" s="35"/>
      <c r="AH17" s="44"/>
      <c r="AI17" s="68"/>
      <c r="AJ17" s="29"/>
      <c r="AK17" s="30"/>
      <c r="AL17" s="43"/>
      <c r="AM17" s="35"/>
      <c r="AN17" s="35"/>
      <c r="AO17" s="44"/>
      <c r="AP17" s="68"/>
      <c r="AQ17" s="29"/>
      <c r="AR17" s="30"/>
      <c r="AS17" s="43"/>
      <c r="AT17" s="35"/>
      <c r="AU17" s="35"/>
      <c r="AV17" s="44"/>
      <c r="AW17" s="68"/>
      <c r="AX17" s="29"/>
      <c r="AY17" s="30"/>
      <c r="AZ17" s="43"/>
      <c r="BA17" s="35"/>
      <c r="BB17" s="35"/>
      <c r="BC17" s="129"/>
      <c r="BD17" s="68"/>
      <c r="BE17" s="29"/>
      <c r="BF17" s="30"/>
      <c r="BG17" s="43"/>
      <c r="BH17" s="35"/>
      <c r="BI17" s="35"/>
      <c r="BJ17" s="44"/>
      <c r="BK17" s="68"/>
      <c r="BL17" s="29"/>
      <c r="BM17" s="30"/>
      <c r="BN17" s="43"/>
      <c r="BO17" s="35"/>
      <c r="BP17" s="35"/>
      <c r="BQ17" s="44"/>
      <c r="BR17" s="68"/>
      <c r="BS17" s="29"/>
      <c r="BT17" s="30"/>
      <c r="BU17" s="43"/>
      <c r="BV17" s="35"/>
      <c r="BW17" s="35"/>
      <c r="BX17" s="44"/>
      <c r="BY17" s="68"/>
      <c r="BZ17" s="29"/>
      <c r="CA17" s="30"/>
      <c r="CB17" s="43"/>
      <c r="CC17" s="35"/>
      <c r="CD17" s="35"/>
      <c r="CE17" s="129"/>
      <c r="CF17" s="68"/>
      <c r="CG17" s="29"/>
      <c r="CH17" s="30"/>
      <c r="CI17" s="22">
        <f t="shared" si="8"/>
        <v>0</v>
      </c>
      <c r="CJ17" s="3">
        <f t="shared" si="8"/>
        <v>0</v>
      </c>
      <c r="CK17" s="3">
        <f>IF(H17="T", K17+L17+M17, 0)</f>
        <v>0</v>
      </c>
      <c r="CL17" s="3">
        <f>IF(E17="T", O17, 0)</f>
        <v>0</v>
      </c>
      <c r="CM17" s="95">
        <f>IF(F17="T", O17, 0)</f>
        <v>0</v>
      </c>
      <c r="CN17" s="4">
        <f t="shared" si="6"/>
        <v>2.08</v>
      </c>
      <c r="CO17" s="51">
        <f t="shared" si="7"/>
        <v>1.92</v>
      </c>
    </row>
    <row r="18" spans="1:93" x14ac:dyDescent="0.25">
      <c r="A18" s="174">
        <v>7</v>
      </c>
      <c r="B18" s="166" t="s">
        <v>175</v>
      </c>
      <c r="C18" s="122" t="s">
        <v>62</v>
      </c>
      <c r="D18" s="123" t="s">
        <v>204</v>
      </c>
      <c r="E18" s="111" t="s">
        <v>3</v>
      </c>
      <c r="F18" s="111" t="s">
        <v>3</v>
      </c>
      <c r="G18" s="111" t="s">
        <v>3</v>
      </c>
      <c r="H18" s="112" t="s">
        <v>1</v>
      </c>
      <c r="I18" s="18">
        <f t="shared" si="0"/>
        <v>65</v>
      </c>
      <c r="J18" s="19">
        <f t="shared" si="1"/>
        <v>39</v>
      </c>
      <c r="K18" s="19">
        <f t="shared" si="1"/>
        <v>26</v>
      </c>
      <c r="L18" s="19">
        <f t="shared" si="1"/>
        <v>0</v>
      </c>
      <c r="M18" s="70">
        <f t="shared" si="1"/>
        <v>0</v>
      </c>
      <c r="N18" s="18">
        <f t="shared" si="1"/>
        <v>60</v>
      </c>
      <c r="O18" s="20">
        <f t="shared" si="1"/>
        <v>5</v>
      </c>
      <c r="P18" s="74">
        <v>2</v>
      </c>
      <c r="Q18" s="43">
        <v>39</v>
      </c>
      <c r="R18" s="35">
        <v>26</v>
      </c>
      <c r="S18" s="35"/>
      <c r="T18" s="44"/>
      <c r="U18" s="68">
        <v>60</v>
      </c>
      <c r="V18" s="29">
        <v>5</v>
      </c>
      <c r="W18" s="30" t="s">
        <v>0</v>
      </c>
      <c r="X18" s="43"/>
      <c r="Y18" s="35"/>
      <c r="Z18" s="35"/>
      <c r="AA18" s="44"/>
      <c r="AB18" s="68"/>
      <c r="AC18" s="29"/>
      <c r="AD18" s="30"/>
      <c r="AE18" s="43"/>
      <c r="AF18" s="35"/>
      <c r="AG18" s="35"/>
      <c r="AH18" s="44"/>
      <c r="AI18" s="68"/>
      <c r="AJ18" s="29"/>
      <c r="AK18" s="30"/>
      <c r="AL18" s="43"/>
      <c r="AM18" s="35"/>
      <c r="AN18" s="35"/>
      <c r="AO18" s="44"/>
      <c r="AP18" s="68"/>
      <c r="AQ18" s="29"/>
      <c r="AR18" s="30"/>
      <c r="AS18" s="43"/>
      <c r="AT18" s="35"/>
      <c r="AU18" s="35"/>
      <c r="AV18" s="44"/>
      <c r="AW18" s="68"/>
      <c r="AX18" s="29"/>
      <c r="AY18" s="30"/>
      <c r="AZ18" s="43"/>
      <c r="BA18" s="35"/>
      <c r="BB18" s="35"/>
      <c r="BC18" s="129"/>
      <c r="BD18" s="68"/>
      <c r="BE18" s="29"/>
      <c r="BF18" s="30"/>
      <c r="BG18" s="43"/>
      <c r="BH18" s="35"/>
      <c r="BI18" s="35"/>
      <c r="BJ18" s="44"/>
      <c r="BK18" s="68"/>
      <c r="BL18" s="29"/>
      <c r="BM18" s="30"/>
      <c r="BN18" s="43"/>
      <c r="BO18" s="35"/>
      <c r="BP18" s="35"/>
      <c r="BQ18" s="44"/>
      <c r="BR18" s="68"/>
      <c r="BS18" s="29"/>
      <c r="BT18" s="30"/>
      <c r="BU18" s="43"/>
      <c r="BV18" s="35"/>
      <c r="BW18" s="35"/>
      <c r="BX18" s="44"/>
      <c r="BY18" s="68"/>
      <c r="BZ18" s="29"/>
      <c r="CA18" s="30"/>
      <c r="CB18" s="43"/>
      <c r="CC18" s="35"/>
      <c r="CD18" s="35"/>
      <c r="CE18" s="129"/>
      <c r="CF18" s="68"/>
      <c r="CG18" s="29"/>
      <c r="CH18" s="30"/>
      <c r="CI18" s="22">
        <f t="shared" si="8"/>
        <v>0</v>
      </c>
      <c r="CJ18" s="3">
        <f t="shared" si="8"/>
        <v>2</v>
      </c>
      <c r="CK18" s="3">
        <f>IF(H18="T", K18+L18+M18, 0)</f>
        <v>26</v>
      </c>
      <c r="CL18" s="3">
        <f>IF(E18="T", O18, 0)</f>
        <v>0</v>
      </c>
      <c r="CM18" s="95">
        <f>IF(F18="T", O18, 0)</f>
        <v>0</v>
      </c>
      <c r="CN18" s="4">
        <f t="shared" si="6"/>
        <v>2.6</v>
      </c>
      <c r="CO18" s="51">
        <f t="shared" si="7"/>
        <v>2.4</v>
      </c>
    </row>
    <row r="19" spans="1:93" x14ac:dyDescent="0.25">
      <c r="A19" s="174">
        <v>8</v>
      </c>
      <c r="B19" s="115" t="s">
        <v>126</v>
      </c>
      <c r="C19" s="122" t="s">
        <v>61</v>
      </c>
      <c r="D19" s="123" t="s">
        <v>205</v>
      </c>
      <c r="E19" s="111" t="s">
        <v>3</v>
      </c>
      <c r="F19" s="111" t="s">
        <v>3</v>
      </c>
      <c r="G19" s="113" t="s">
        <v>3</v>
      </c>
      <c r="H19" s="110" t="s">
        <v>1</v>
      </c>
      <c r="I19" s="18">
        <f t="shared" si="0"/>
        <v>39</v>
      </c>
      <c r="J19" s="19">
        <f t="shared" si="1"/>
        <v>26</v>
      </c>
      <c r="K19" s="19">
        <f t="shared" si="1"/>
        <v>13</v>
      </c>
      <c r="L19" s="19">
        <f t="shared" si="1"/>
        <v>0</v>
      </c>
      <c r="M19" s="70">
        <f t="shared" si="1"/>
        <v>0</v>
      </c>
      <c r="N19" s="18">
        <f t="shared" si="1"/>
        <v>36</v>
      </c>
      <c r="O19" s="20">
        <f t="shared" si="1"/>
        <v>3</v>
      </c>
      <c r="P19" s="74">
        <v>1</v>
      </c>
      <c r="Q19" s="43">
        <v>26</v>
      </c>
      <c r="R19" s="35">
        <v>13</v>
      </c>
      <c r="S19" s="35"/>
      <c r="T19" s="44"/>
      <c r="U19" s="68">
        <v>36</v>
      </c>
      <c r="V19" s="29">
        <v>3</v>
      </c>
      <c r="W19" s="30" t="s">
        <v>0</v>
      </c>
      <c r="X19" s="43"/>
      <c r="Y19" s="35"/>
      <c r="Z19" s="35"/>
      <c r="AA19" s="44"/>
      <c r="AB19" s="68"/>
      <c r="AC19" s="29"/>
      <c r="AD19" s="30"/>
      <c r="AE19" s="43"/>
      <c r="AF19" s="35"/>
      <c r="AG19" s="35"/>
      <c r="AH19" s="44"/>
      <c r="AI19" s="68"/>
      <c r="AJ19" s="29"/>
      <c r="AK19" s="30"/>
      <c r="AL19" s="43"/>
      <c r="AM19" s="35"/>
      <c r="AN19" s="35"/>
      <c r="AO19" s="44"/>
      <c r="AP19" s="68"/>
      <c r="AQ19" s="29"/>
      <c r="AR19" s="30"/>
      <c r="AS19" s="43"/>
      <c r="AT19" s="35"/>
      <c r="AU19" s="35"/>
      <c r="AV19" s="44"/>
      <c r="AW19" s="68"/>
      <c r="AX19" s="29"/>
      <c r="AY19" s="30"/>
      <c r="AZ19" s="43"/>
      <c r="BA19" s="35"/>
      <c r="BB19" s="35"/>
      <c r="BC19" s="129"/>
      <c r="BD19" s="68"/>
      <c r="BE19" s="29"/>
      <c r="BF19" s="30"/>
      <c r="BG19" s="43"/>
      <c r="BH19" s="35"/>
      <c r="BI19" s="35"/>
      <c r="BJ19" s="44"/>
      <c r="BK19" s="68"/>
      <c r="BL19" s="29"/>
      <c r="BM19" s="30"/>
      <c r="BN19" s="43"/>
      <c r="BO19" s="35"/>
      <c r="BP19" s="35"/>
      <c r="BQ19" s="44"/>
      <c r="BR19" s="68"/>
      <c r="BS19" s="29"/>
      <c r="BT19" s="30"/>
      <c r="BU19" s="43"/>
      <c r="BV19" s="35"/>
      <c r="BW19" s="35"/>
      <c r="BX19" s="44"/>
      <c r="BY19" s="68"/>
      <c r="BZ19" s="29"/>
      <c r="CA19" s="30"/>
      <c r="CB19" s="43"/>
      <c r="CC19" s="35"/>
      <c r="CD19" s="35"/>
      <c r="CE19" s="129"/>
      <c r="CF19" s="68"/>
      <c r="CG19" s="29"/>
      <c r="CH19" s="30"/>
      <c r="CI19" s="22">
        <f t="shared" si="2"/>
        <v>0</v>
      </c>
      <c r="CJ19" s="3">
        <f t="shared" si="2"/>
        <v>1</v>
      </c>
      <c r="CK19" s="3">
        <f t="shared" si="3"/>
        <v>13</v>
      </c>
      <c r="CL19" s="3">
        <f t="shared" si="4"/>
        <v>0</v>
      </c>
      <c r="CM19" s="95">
        <f t="shared" si="5"/>
        <v>0</v>
      </c>
      <c r="CN19" s="4">
        <f t="shared" si="6"/>
        <v>1.56</v>
      </c>
      <c r="CO19" s="51">
        <f t="shared" si="7"/>
        <v>1.44</v>
      </c>
    </row>
    <row r="20" spans="1:93" ht="12.75" customHeight="1" x14ac:dyDescent="0.25">
      <c r="A20" s="174">
        <v>9</v>
      </c>
      <c r="B20" s="115" t="s">
        <v>64</v>
      </c>
      <c r="C20" s="122" t="s">
        <v>65</v>
      </c>
      <c r="D20" s="123" t="s">
        <v>290</v>
      </c>
      <c r="E20" s="111" t="s">
        <v>3</v>
      </c>
      <c r="F20" s="111" t="s">
        <v>3</v>
      </c>
      <c r="G20" s="110" t="s">
        <v>3</v>
      </c>
      <c r="H20" s="112" t="s">
        <v>1</v>
      </c>
      <c r="I20" s="18">
        <f t="shared" si="0"/>
        <v>26</v>
      </c>
      <c r="J20" s="19">
        <f t="shared" si="1"/>
        <v>0</v>
      </c>
      <c r="K20" s="19">
        <f t="shared" si="1"/>
        <v>26</v>
      </c>
      <c r="L20" s="19">
        <f t="shared" si="1"/>
        <v>0</v>
      </c>
      <c r="M20" s="70">
        <f t="shared" si="1"/>
        <v>0</v>
      </c>
      <c r="N20" s="18">
        <f t="shared" si="1"/>
        <v>24</v>
      </c>
      <c r="O20" s="20">
        <f t="shared" si="1"/>
        <v>2</v>
      </c>
      <c r="P20" s="74">
        <v>2</v>
      </c>
      <c r="Q20" s="80"/>
      <c r="R20" s="27">
        <v>26</v>
      </c>
      <c r="S20" s="27"/>
      <c r="T20" s="28"/>
      <c r="U20" s="85">
        <v>24</v>
      </c>
      <c r="V20" s="76">
        <v>2</v>
      </c>
      <c r="W20" s="30" t="s">
        <v>2</v>
      </c>
      <c r="X20" s="43"/>
      <c r="Y20" s="35"/>
      <c r="Z20" s="35"/>
      <c r="AA20" s="44"/>
      <c r="AB20" s="68"/>
      <c r="AC20" s="29"/>
      <c r="AD20" s="30"/>
      <c r="AE20" s="43"/>
      <c r="AF20" s="35"/>
      <c r="AG20" s="35"/>
      <c r="AH20" s="44"/>
      <c r="AI20" s="68"/>
      <c r="AJ20" s="29"/>
      <c r="AK20" s="30"/>
      <c r="AL20" s="43"/>
      <c r="AM20" s="35"/>
      <c r="AN20" s="35"/>
      <c r="AO20" s="44"/>
      <c r="AP20" s="68"/>
      <c r="AQ20" s="29"/>
      <c r="AR20" s="30"/>
      <c r="AS20" s="43"/>
      <c r="AT20" s="35"/>
      <c r="AU20" s="35"/>
      <c r="AV20" s="44"/>
      <c r="AW20" s="68"/>
      <c r="AX20" s="29"/>
      <c r="AY20" s="30"/>
      <c r="AZ20" s="43"/>
      <c r="BA20" s="35"/>
      <c r="BB20" s="35"/>
      <c r="BC20" s="129"/>
      <c r="BD20" s="68"/>
      <c r="BE20" s="29"/>
      <c r="BF20" s="30"/>
      <c r="BG20" s="80"/>
      <c r="BH20" s="27"/>
      <c r="BI20" s="27"/>
      <c r="BJ20" s="28"/>
      <c r="BK20" s="85"/>
      <c r="BL20" s="76"/>
      <c r="BM20" s="30"/>
      <c r="BN20" s="43"/>
      <c r="BO20" s="35"/>
      <c r="BP20" s="35"/>
      <c r="BQ20" s="44"/>
      <c r="BR20" s="68"/>
      <c r="BS20" s="29"/>
      <c r="BT20" s="30"/>
      <c r="BU20" s="43"/>
      <c r="BV20" s="35"/>
      <c r="BW20" s="35"/>
      <c r="BX20" s="44"/>
      <c r="BY20" s="68"/>
      <c r="BZ20" s="29"/>
      <c r="CA20" s="30"/>
      <c r="CB20" s="43"/>
      <c r="CC20" s="35"/>
      <c r="CD20" s="35"/>
      <c r="CE20" s="129"/>
      <c r="CF20" s="68"/>
      <c r="CG20" s="29"/>
      <c r="CH20" s="30"/>
      <c r="CI20" s="22">
        <f t="shared" si="2"/>
        <v>0</v>
      </c>
      <c r="CJ20" s="3">
        <f t="shared" si="2"/>
        <v>2</v>
      </c>
      <c r="CK20" s="3">
        <f t="shared" si="3"/>
        <v>26</v>
      </c>
      <c r="CL20" s="3">
        <f t="shared" si="4"/>
        <v>0</v>
      </c>
      <c r="CM20" s="95">
        <f t="shared" si="5"/>
        <v>0</v>
      </c>
      <c r="CN20" s="4">
        <f t="shared" si="6"/>
        <v>1.04</v>
      </c>
      <c r="CO20" s="51">
        <f t="shared" si="7"/>
        <v>0.96</v>
      </c>
    </row>
    <row r="21" spans="1:93" x14ac:dyDescent="0.25">
      <c r="A21" s="174">
        <v>10</v>
      </c>
      <c r="B21" s="115" t="s">
        <v>176</v>
      </c>
      <c r="C21" s="122" t="s">
        <v>61</v>
      </c>
      <c r="D21" s="123" t="s">
        <v>293</v>
      </c>
      <c r="E21" s="111" t="s">
        <v>3</v>
      </c>
      <c r="F21" s="111" t="s">
        <v>3</v>
      </c>
      <c r="G21" s="111" t="s">
        <v>3</v>
      </c>
      <c r="H21" s="110" t="s">
        <v>1</v>
      </c>
      <c r="I21" s="18">
        <f t="shared" si="0"/>
        <v>39</v>
      </c>
      <c r="J21" s="19">
        <f t="shared" si="1"/>
        <v>13</v>
      </c>
      <c r="K21" s="19">
        <f t="shared" si="1"/>
        <v>26</v>
      </c>
      <c r="L21" s="19">
        <f t="shared" si="1"/>
        <v>0</v>
      </c>
      <c r="M21" s="70">
        <f t="shared" si="1"/>
        <v>0</v>
      </c>
      <c r="N21" s="18">
        <f t="shared" si="1"/>
        <v>36</v>
      </c>
      <c r="O21" s="20">
        <f t="shared" si="1"/>
        <v>3</v>
      </c>
      <c r="P21" s="74">
        <v>1</v>
      </c>
      <c r="Q21" s="43">
        <v>13</v>
      </c>
      <c r="R21" s="35">
        <v>26</v>
      </c>
      <c r="S21" s="35"/>
      <c r="T21" s="44"/>
      <c r="U21" s="68">
        <v>36</v>
      </c>
      <c r="V21" s="130">
        <v>3</v>
      </c>
      <c r="W21" s="131" t="s">
        <v>2</v>
      </c>
      <c r="X21" s="43"/>
      <c r="Y21" s="35"/>
      <c r="Z21" s="35"/>
      <c r="AA21" s="44"/>
      <c r="AB21" s="68"/>
      <c r="AC21" s="29"/>
      <c r="AD21" s="30"/>
      <c r="AE21" s="43"/>
      <c r="AF21" s="35"/>
      <c r="AG21" s="35"/>
      <c r="AH21" s="44"/>
      <c r="AI21" s="68"/>
      <c r="AJ21" s="29"/>
      <c r="AK21" s="30"/>
      <c r="AL21" s="80"/>
      <c r="AM21" s="27"/>
      <c r="AN21" s="27"/>
      <c r="AO21" s="28"/>
      <c r="AP21" s="85"/>
      <c r="AQ21" s="76"/>
      <c r="AR21" s="30"/>
      <c r="AS21" s="43"/>
      <c r="AT21" s="35"/>
      <c r="AU21" s="35"/>
      <c r="AV21" s="44"/>
      <c r="AW21" s="68"/>
      <c r="AX21" s="29"/>
      <c r="AY21" s="30"/>
      <c r="AZ21" s="43"/>
      <c r="BA21" s="35"/>
      <c r="BB21" s="35"/>
      <c r="BC21" s="129"/>
      <c r="BD21" s="68"/>
      <c r="BE21" s="29"/>
      <c r="BF21" s="30"/>
      <c r="BG21" s="43"/>
      <c r="BH21" s="35"/>
      <c r="BI21" s="35"/>
      <c r="BJ21" s="44"/>
      <c r="BK21" s="68"/>
      <c r="BL21" s="29"/>
      <c r="BM21" s="30"/>
      <c r="BN21" s="43"/>
      <c r="BO21" s="35"/>
      <c r="BP21" s="35"/>
      <c r="BQ21" s="44"/>
      <c r="BR21" s="68"/>
      <c r="BS21" s="29"/>
      <c r="BT21" s="30"/>
      <c r="BU21" s="43"/>
      <c r="BV21" s="35"/>
      <c r="BW21" s="35"/>
      <c r="BX21" s="44"/>
      <c r="BY21" s="68"/>
      <c r="BZ21" s="29"/>
      <c r="CA21" s="30"/>
      <c r="CB21" s="43"/>
      <c r="CC21" s="35"/>
      <c r="CD21" s="35"/>
      <c r="CE21" s="129"/>
      <c r="CF21" s="68"/>
      <c r="CG21" s="29"/>
      <c r="CH21" s="30"/>
      <c r="CI21" s="22">
        <f t="shared" si="2"/>
        <v>0</v>
      </c>
      <c r="CJ21" s="3">
        <f t="shared" si="2"/>
        <v>1</v>
      </c>
      <c r="CK21" s="3">
        <f t="shared" si="3"/>
        <v>26</v>
      </c>
      <c r="CL21" s="3">
        <f t="shared" si="4"/>
        <v>0</v>
      </c>
      <c r="CM21" s="95">
        <f t="shared" si="5"/>
        <v>0</v>
      </c>
      <c r="CN21" s="4">
        <f t="shared" si="6"/>
        <v>1.56</v>
      </c>
      <c r="CO21" s="51">
        <f t="shared" si="7"/>
        <v>1.44</v>
      </c>
    </row>
    <row r="22" spans="1:93" ht="12.75" customHeight="1" x14ac:dyDescent="0.25">
      <c r="A22" s="174">
        <v>11</v>
      </c>
      <c r="B22" s="166" t="s">
        <v>177</v>
      </c>
      <c r="C22" s="122" t="s">
        <v>67</v>
      </c>
      <c r="D22" s="123" t="s">
        <v>206</v>
      </c>
      <c r="E22" s="111" t="s">
        <v>1</v>
      </c>
      <c r="F22" s="111" t="s">
        <v>3</v>
      </c>
      <c r="G22" s="113" t="s">
        <v>3</v>
      </c>
      <c r="H22" s="112" t="s">
        <v>1</v>
      </c>
      <c r="I22" s="18">
        <f t="shared" si="0"/>
        <v>39</v>
      </c>
      <c r="J22" s="19">
        <f t="shared" si="1"/>
        <v>0</v>
      </c>
      <c r="K22" s="19">
        <f t="shared" si="1"/>
        <v>0</v>
      </c>
      <c r="L22" s="19">
        <f t="shared" si="1"/>
        <v>39</v>
      </c>
      <c r="M22" s="70">
        <f t="shared" si="1"/>
        <v>0</v>
      </c>
      <c r="N22" s="18">
        <f t="shared" si="1"/>
        <v>36</v>
      </c>
      <c r="O22" s="20">
        <f t="shared" si="1"/>
        <v>3</v>
      </c>
      <c r="P22" s="74">
        <v>3</v>
      </c>
      <c r="Q22" s="80"/>
      <c r="R22" s="27"/>
      <c r="S22" s="27">
        <v>13</v>
      </c>
      <c r="T22" s="28"/>
      <c r="U22" s="85">
        <v>12</v>
      </c>
      <c r="V22" s="76">
        <v>1</v>
      </c>
      <c r="W22" s="30" t="s">
        <v>2</v>
      </c>
      <c r="X22" s="43"/>
      <c r="Y22" s="35"/>
      <c r="Z22" s="35">
        <v>26</v>
      </c>
      <c r="AA22" s="44"/>
      <c r="AB22" s="68">
        <v>24</v>
      </c>
      <c r="AC22" s="29">
        <v>2</v>
      </c>
      <c r="AD22" s="30" t="s">
        <v>2</v>
      </c>
      <c r="AE22" s="43"/>
      <c r="AF22" s="35"/>
      <c r="AG22" s="35"/>
      <c r="AH22" s="44"/>
      <c r="AI22" s="68"/>
      <c r="AJ22" s="29"/>
      <c r="AK22" s="30"/>
      <c r="AL22" s="43"/>
      <c r="AM22" s="35"/>
      <c r="AN22" s="35"/>
      <c r="AO22" s="44"/>
      <c r="AP22" s="68"/>
      <c r="AQ22" s="29"/>
      <c r="AR22" s="30"/>
      <c r="AS22" s="43"/>
      <c r="AT22" s="35"/>
      <c r="AU22" s="35"/>
      <c r="AV22" s="44"/>
      <c r="AW22" s="68"/>
      <c r="AX22" s="29"/>
      <c r="AY22" s="30"/>
      <c r="AZ22" s="43"/>
      <c r="BA22" s="35"/>
      <c r="BB22" s="35"/>
      <c r="BC22" s="129"/>
      <c r="BD22" s="68"/>
      <c r="BE22" s="29"/>
      <c r="BF22" s="30"/>
      <c r="BG22" s="80"/>
      <c r="BH22" s="27"/>
      <c r="BI22" s="27"/>
      <c r="BJ22" s="28"/>
      <c r="BK22" s="85"/>
      <c r="BL22" s="76"/>
      <c r="BM22" s="30"/>
      <c r="BN22" s="43"/>
      <c r="BO22" s="35"/>
      <c r="BP22" s="35"/>
      <c r="BQ22" s="44"/>
      <c r="BR22" s="68"/>
      <c r="BS22" s="29"/>
      <c r="BT22" s="30"/>
      <c r="BU22" s="43"/>
      <c r="BV22" s="35"/>
      <c r="BW22" s="35"/>
      <c r="BX22" s="44"/>
      <c r="BY22" s="68"/>
      <c r="BZ22" s="29"/>
      <c r="CA22" s="30"/>
      <c r="CB22" s="43"/>
      <c r="CC22" s="35"/>
      <c r="CD22" s="35"/>
      <c r="CE22" s="129"/>
      <c r="CF22" s="68"/>
      <c r="CG22" s="29"/>
      <c r="CH22" s="30"/>
      <c r="CI22" s="22">
        <f t="shared" si="2"/>
        <v>0</v>
      </c>
      <c r="CJ22" s="3">
        <f t="shared" si="2"/>
        <v>3</v>
      </c>
      <c r="CK22" s="3">
        <f t="shared" si="3"/>
        <v>39</v>
      </c>
      <c r="CL22" s="3">
        <f t="shared" si="4"/>
        <v>3</v>
      </c>
      <c r="CM22" s="95">
        <f t="shared" si="5"/>
        <v>0</v>
      </c>
      <c r="CN22" s="4">
        <f t="shared" si="6"/>
        <v>1.56</v>
      </c>
      <c r="CO22" s="51">
        <f t="shared" si="7"/>
        <v>1.44</v>
      </c>
    </row>
    <row r="23" spans="1:93" x14ac:dyDescent="0.25">
      <c r="A23" s="174">
        <v>12</v>
      </c>
      <c r="B23" s="115" t="s">
        <v>68</v>
      </c>
      <c r="C23" s="122" t="s">
        <v>69</v>
      </c>
      <c r="D23" s="123" t="s">
        <v>207</v>
      </c>
      <c r="E23" s="111" t="s">
        <v>3</v>
      </c>
      <c r="F23" s="111" t="s">
        <v>3</v>
      </c>
      <c r="G23" s="111" t="s">
        <v>3</v>
      </c>
      <c r="H23" s="112" t="s">
        <v>1</v>
      </c>
      <c r="I23" s="18">
        <f t="shared" si="0"/>
        <v>39</v>
      </c>
      <c r="J23" s="19">
        <f t="shared" si="1"/>
        <v>0</v>
      </c>
      <c r="K23" s="19">
        <f t="shared" si="1"/>
        <v>0</v>
      </c>
      <c r="L23" s="19">
        <f t="shared" si="1"/>
        <v>39</v>
      </c>
      <c r="M23" s="70">
        <f t="shared" si="1"/>
        <v>0</v>
      </c>
      <c r="N23" s="18">
        <f t="shared" si="1"/>
        <v>36</v>
      </c>
      <c r="O23" s="20">
        <f t="shared" si="1"/>
        <v>3</v>
      </c>
      <c r="P23" s="74">
        <v>2</v>
      </c>
      <c r="Q23" s="80"/>
      <c r="R23" s="27"/>
      <c r="S23" s="27">
        <v>13</v>
      </c>
      <c r="T23" s="28"/>
      <c r="U23" s="85">
        <v>12</v>
      </c>
      <c r="V23" s="76">
        <v>1</v>
      </c>
      <c r="W23" s="30" t="s">
        <v>2</v>
      </c>
      <c r="X23" s="43"/>
      <c r="Y23" s="35"/>
      <c r="Z23" s="35">
        <v>26</v>
      </c>
      <c r="AA23" s="44"/>
      <c r="AB23" s="68">
        <v>24</v>
      </c>
      <c r="AC23" s="29">
        <v>2</v>
      </c>
      <c r="AD23" s="30" t="s">
        <v>2</v>
      </c>
      <c r="AE23" s="43"/>
      <c r="AF23" s="35"/>
      <c r="AG23" s="35"/>
      <c r="AH23" s="44"/>
      <c r="AI23" s="68"/>
      <c r="AJ23" s="29"/>
      <c r="AK23" s="30"/>
      <c r="AL23" s="43"/>
      <c r="AM23" s="35"/>
      <c r="AN23" s="35"/>
      <c r="AO23" s="44"/>
      <c r="AP23" s="68"/>
      <c r="AQ23" s="29"/>
      <c r="AR23" s="30"/>
      <c r="AS23" s="43"/>
      <c r="AT23" s="35"/>
      <c r="AU23" s="35"/>
      <c r="AV23" s="44"/>
      <c r="AW23" s="68"/>
      <c r="AX23" s="29"/>
      <c r="AY23" s="30"/>
      <c r="AZ23" s="43"/>
      <c r="BA23" s="35"/>
      <c r="BB23" s="35"/>
      <c r="BC23" s="129"/>
      <c r="BD23" s="68"/>
      <c r="BE23" s="29"/>
      <c r="BF23" s="30"/>
      <c r="BG23" s="43"/>
      <c r="BH23" s="35"/>
      <c r="BI23" s="35"/>
      <c r="BJ23" s="44"/>
      <c r="BK23" s="68"/>
      <c r="BL23" s="29"/>
      <c r="BM23" s="30"/>
      <c r="BN23" s="43"/>
      <c r="BO23" s="35"/>
      <c r="BP23" s="35"/>
      <c r="BQ23" s="44"/>
      <c r="BR23" s="68"/>
      <c r="BS23" s="29"/>
      <c r="BT23" s="30"/>
      <c r="BU23" s="43"/>
      <c r="BV23" s="35"/>
      <c r="BW23" s="35"/>
      <c r="BX23" s="44"/>
      <c r="BY23" s="68"/>
      <c r="BZ23" s="29"/>
      <c r="CA23" s="30"/>
      <c r="CB23" s="43"/>
      <c r="CC23" s="35"/>
      <c r="CD23" s="35"/>
      <c r="CE23" s="129"/>
      <c r="CF23" s="68"/>
      <c r="CG23" s="29"/>
      <c r="CH23" s="30"/>
      <c r="CI23" s="22">
        <f t="shared" si="2"/>
        <v>0</v>
      </c>
      <c r="CJ23" s="3">
        <f t="shared" si="2"/>
        <v>2</v>
      </c>
      <c r="CK23" s="3">
        <f t="shared" si="3"/>
        <v>39</v>
      </c>
      <c r="CL23" s="3">
        <f t="shared" si="4"/>
        <v>0</v>
      </c>
      <c r="CM23" s="95">
        <f t="shared" si="5"/>
        <v>0</v>
      </c>
      <c r="CN23" s="4">
        <f t="shared" si="6"/>
        <v>1.56</v>
      </c>
      <c r="CO23" s="51">
        <f t="shared" si="7"/>
        <v>1.44</v>
      </c>
    </row>
    <row r="24" spans="1:93" x14ac:dyDescent="0.25">
      <c r="A24" s="174">
        <v>13</v>
      </c>
      <c r="B24" s="115" t="s">
        <v>70</v>
      </c>
      <c r="C24" s="122" t="s">
        <v>65</v>
      </c>
      <c r="D24" s="123" t="s">
        <v>208</v>
      </c>
      <c r="E24" s="111" t="s">
        <v>3</v>
      </c>
      <c r="F24" s="111" t="s">
        <v>3</v>
      </c>
      <c r="G24" s="111" t="s">
        <v>3</v>
      </c>
      <c r="H24" s="110" t="s">
        <v>3</v>
      </c>
      <c r="I24" s="18">
        <f t="shared" si="0"/>
        <v>65</v>
      </c>
      <c r="J24" s="19">
        <f t="shared" si="1"/>
        <v>39</v>
      </c>
      <c r="K24" s="19">
        <f t="shared" si="1"/>
        <v>26</v>
      </c>
      <c r="L24" s="19">
        <f t="shared" si="1"/>
        <v>0</v>
      </c>
      <c r="M24" s="70">
        <f t="shared" si="1"/>
        <v>0</v>
      </c>
      <c r="N24" s="18">
        <f t="shared" si="1"/>
        <v>60</v>
      </c>
      <c r="O24" s="20">
        <f t="shared" si="1"/>
        <v>5</v>
      </c>
      <c r="P24" s="74"/>
      <c r="Q24" s="80"/>
      <c r="R24" s="27"/>
      <c r="S24" s="27"/>
      <c r="T24" s="28"/>
      <c r="U24" s="85"/>
      <c r="V24" s="76"/>
      <c r="W24" s="30"/>
      <c r="X24" s="80">
        <v>39</v>
      </c>
      <c r="Y24" s="27">
        <v>26</v>
      </c>
      <c r="Z24" s="27"/>
      <c r="AA24" s="28"/>
      <c r="AB24" s="85">
        <v>60</v>
      </c>
      <c r="AC24" s="76">
        <v>5</v>
      </c>
      <c r="AD24" s="30" t="s">
        <v>0</v>
      </c>
      <c r="AE24" s="43"/>
      <c r="AF24" s="35"/>
      <c r="AG24" s="35"/>
      <c r="AH24" s="44"/>
      <c r="AI24" s="68"/>
      <c r="AJ24" s="29"/>
      <c r="AK24" s="30"/>
      <c r="AL24" s="43"/>
      <c r="AM24" s="35"/>
      <c r="AN24" s="35"/>
      <c r="AO24" s="44"/>
      <c r="AP24" s="68"/>
      <c r="AQ24" s="29"/>
      <c r="AR24" s="30"/>
      <c r="AS24" s="43"/>
      <c r="AT24" s="35"/>
      <c r="AU24" s="35"/>
      <c r="AV24" s="44"/>
      <c r="AW24" s="68"/>
      <c r="AX24" s="29"/>
      <c r="AY24" s="30"/>
      <c r="AZ24" s="43"/>
      <c r="BA24" s="35"/>
      <c r="BB24" s="35"/>
      <c r="BC24" s="129"/>
      <c r="BD24" s="68"/>
      <c r="BE24" s="29"/>
      <c r="BF24" s="30"/>
      <c r="BG24" s="43"/>
      <c r="BH24" s="35"/>
      <c r="BI24" s="35"/>
      <c r="BJ24" s="44"/>
      <c r="BK24" s="68"/>
      <c r="BL24" s="29"/>
      <c r="BM24" s="30"/>
      <c r="BN24" s="43"/>
      <c r="BO24" s="35"/>
      <c r="BP24" s="35"/>
      <c r="BQ24" s="44"/>
      <c r="BR24" s="68"/>
      <c r="BS24" s="29"/>
      <c r="BT24" s="30"/>
      <c r="BU24" s="43"/>
      <c r="BV24" s="35"/>
      <c r="BW24" s="35"/>
      <c r="BX24" s="44"/>
      <c r="BY24" s="68"/>
      <c r="BZ24" s="29"/>
      <c r="CA24" s="30"/>
      <c r="CB24" s="43"/>
      <c r="CC24" s="35"/>
      <c r="CD24" s="35"/>
      <c r="CE24" s="129"/>
      <c r="CF24" s="68"/>
      <c r="CG24" s="29"/>
      <c r="CH24" s="30"/>
      <c r="CI24" s="22">
        <f t="shared" si="2"/>
        <v>0</v>
      </c>
      <c r="CJ24" s="3">
        <f t="shared" si="2"/>
        <v>0</v>
      </c>
      <c r="CK24" s="3">
        <f t="shared" si="3"/>
        <v>0</v>
      </c>
      <c r="CL24" s="3">
        <f t="shared" si="4"/>
        <v>0</v>
      </c>
      <c r="CM24" s="95">
        <f t="shared" si="5"/>
        <v>0</v>
      </c>
      <c r="CN24" s="4">
        <f t="shared" si="6"/>
        <v>2.6</v>
      </c>
      <c r="CO24" s="51">
        <f t="shared" si="7"/>
        <v>2.4</v>
      </c>
    </row>
    <row r="25" spans="1:93" x14ac:dyDescent="0.25">
      <c r="A25" s="174">
        <v>14</v>
      </c>
      <c r="B25" s="115" t="s">
        <v>63</v>
      </c>
      <c r="C25" s="122" t="s">
        <v>61</v>
      </c>
      <c r="D25" s="123" t="s">
        <v>209</v>
      </c>
      <c r="E25" s="111" t="s">
        <v>3</v>
      </c>
      <c r="F25" s="111" t="s">
        <v>3</v>
      </c>
      <c r="G25" s="111" t="s">
        <v>3</v>
      </c>
      <c r="H25" s="110" t="s">
        <v>3</v>
      </c>
      <c r="I25" s="18">
        <f t="shared" si="0"/>
        <v>52</v>
      </c>
      <c r="J25" s="19">
        <f t="shared" si="1"/>
        <v>26</v>
      </c>
      <c r="K25" s="19">
        <f t="shared" si="1"/>
        <v>26</v>
      </c>
      <c r="L25" s="19">
        <f t="shared" si="1"/>
        <v>0</v>
      </c>
      <c r="M25" s="70">
        <f t="shared" si="1"/>
        <v>0</v>
      </c>
      <c r="N25" s="18">
        <f t="shared" si="1"/>
        <v>48</v>
      </c>
      <c r="O25" s="20">
        <f t="shared" si="1"/>
        <v>4</v>
      </c>
      <c r="P25" s="74"/>
      <c r="Q25" s="80"/>
      <c r="R25" s="27"/>
      <c r="S25" s="27"/>
      <c r="T25" s="28"/>
      <c r="U25" s="85"/>
      <c r="V25" s="76"/>
      <c r="W25" s="30"/>
      <c r="X25" s="80">
        <v>26</v>
      </c>
      <c r="Y25" s="27">
        <v>26</v>
      </c>
      <c r="Z25" s="27"/>
      <c r="AA25" s="28"/>
      <c r="AB25" s="85">
        <v>48</v>
      </c>
      <c r="AC25" s="76">
        <v>4</v>
      </c>
      <c r="AD25" s="30" t="s">
        <v>0</v>
      </c>
      <c r="AE25" s="43"/>
      <c r="AF25" s="35"/>
      <c r="AG25" s="35"/>
      <c r="AH25" s="44"/>
      <c r="AI25" s="68"/>
      <c r="AJ25" s="29"/>
      <c r="AK25" s="30"/>
      <c r="AL25" s="43"/>
      <c r="AM25" s="35"/>
      <c r="AN25" s="35"/>
      <c r="AO25" s="44"/>
      <c r="AP25" s="68"/>
      <c r="AQ25" s="29"/>
      <c r="AR25" s="30"/>
      <c r="AS25" s="43"/>
      <c r="AT25" s="35"/>
      <c r="AU25" s="35"/>
      <c r="AV25" s="44"/>
      <c r="AW25" s="68"/>
      <c r="AX25" s="29"/>
      <c r="AY25" s="30"/>
      <c r="AZ25" s="43"/>
      <c r="BA25" s="35"/>
      <c r="BB25" s="35"/>
      <c r="BC25" s="129"/>
      <c r="BD25" s="68"/>
      <c r="BE25" s="29"/>
      <c r="BF25" s="30"/>
      <c r="BG25" s="43"/>
      <c r="BH25" s="35"/>
      <c r="BI25" s="35"/>
      <c r="BJ25" s="44"/>
      <c r="BK25" s="68"/>
      <c r="BL25" s="29"/>
      <c r="BM25" s="30"/>
      <c r="BN25" s="43"/>
      <c r="BO25" s="35"/>
      <c r="BP25" s="35"/>
      <c r="BQ25" s="44"/>
      <c r="BR25" s="68"/>
      <c r="BS25" s="29"/>
      <c r="BT25" s="30"/>
      <c r="BU25" s="43"/>
      <c r="BV25" s="35"/>
      <c r="BW25" s="35"/>
      <c r="BX25" s="44"/>
      <c r="BY25" s="68"/>
      <c r="BZ25" s="29"/>
      <c r="CA25" s="30"/>
      <c r="CB25" s="43"/>
      <c r="CC25" s="35"/>
      <c r="CD25" s="35"/>
      <c r="CE25" s="129"/>
      <c r="CF25" s="68"/>
      <c r="CG25" s="29"/>
      <c r="CH25" s="30"/>
      <c r="CI25" s="22">
        <f t="shared" si="2"/>
        <v>0</v>
      </c>
      <c r="CJ25" s="3">
        <f t="shared" si="2"/>
        <v>0</v>
      </c>
      <c r="CK25" s="3">
        <f t="shared" si="3"/>
        <v>0</v>
      </c>
      <c r="CL25" s="3">
        <f t="shared" si="4"/>
        <v>0</v>
      </c>
      <c r="CM25" s="95">
        <f t="shared" si="5"/>
        <v>0</v>
      </c>
      <c r="CN25" s="4">
        <f t="shared" si="6"/>
        <v>2.08</v>
      </c>
      <c r="CO25" s="51">
        <f t="shared" si="7"/>
        <v>1.92</v>
      </c>
    </row>
    <row r="26" spans="1:93" x14ac:dyDescent="0.25">
      <c r="A26" s="174">
        <v>15</v>
      </c>
      <c r="B26" s="115" t="s">
        <v>72</v>
      </c>
      <c r="C26" s="122" t="s">
        <v>67</v>
      </c>
      <c r="D26" s="123" t="s">
        <v>210</v>
      </c>
      <c r="E26" s="111" t="s">
        <v>3</v>
      </c>
      <c r="F26" s="111" t="s">
        <v>3</v>
      </c>
      <c r="G26" s="113" t="s">
        <v>3</v>
      </c>
      <c r="H26" s="112" t="s">
        <v>1</v>
      </c>
      <c r="I26" s="18">
        <f t="shared" si="0"/>
        <v>52</v>
      </c>
      <c r="J26" s="19">
        <f t="shared" si="1"/>
        <v>26</v>
      </c>
      <c r="K26" s="19">
        <f t="shared" si="1"/>
        <v>26</v>
      </c>
      <c r="L26" s="19">
        <f t="shared" si="1"/>
        <v>0</v>
      </c>
      <c r="M26" s="70">
        <f t="shared" si="1"/>
        <v>0</v>
      </c>
      <c r="N26" s="18">
        <f t="shared" si="1"/>
        <v>48</v>
      </c>
      <c r="O26" s="20">
        <f t="shared" si="1"/>
        <v>4</v>
      </c>
      <c r="P26" s="74">
        <v>2</v>
      </c>
      <c r="Q26" s="80"/>
      <c r="R26" s="27"/>
      <c r="S26" s="27"/>
      <c r="T26" s="28"/>
      <c r="U26" s="85"/>
      <c r="V26" s="76"/>
      <c r="W26" s="30"/>
      <c r="X26" s="43">
        <v>26</v>
      </c>
      <c r="Y26" s="35">
        <v>26</v>
      </c>
      <c r="Z26" s="35"/>
      <c r="AA26" s="44"/>
      <c r="AB26" s="68">
        <v>48</v>
      </c>
      <c r="AC26" s="29">
        <v>4</v>
      </c>
      <c r="AD26" s="30" t="s">
        <v>0</v>
      </c>
      <c r="AE26" s="43"/>
      <c r="AF26" s="35"/>
      <c r="AG26" s="35"/>
      <c r="AH26" s="44"/>
      <c r="AI26" s="68"/>
      <c r="AJ26" s="29"/>
      <c r="AK26" s="30"/>
      <c r="AL26" s="43"/>
      <c r="AM26" s="35"/>
      <c r="AN26" s="35"/>
      <c r="AO26" s="44"/>
      <c r="AP26" s="68"/>
      <c r="AQ26" s="29"/>
      <c r="AR26" s="30"/>
      <c r="AS26" s="43"/>
      <c r="AT26" s="35"/>
      <c r="AU26" s="35"/>
      <c r="AV26" s="44"/>
      <c r="AW26" s="68"/>
      <c r="AX26" s="29"/>
      <c r="AY26" s="30"/>
      <c r="AZ26" s="43"/>
      <c r="BA26" s="35"/>
      <c r="BB26" s="35"/>
      <c r="BC26" s="129"/>
      <c r="BD26" s="68"/>
      <c r="BE26" s="29"/>
      <c r="BF26" s="30"/>
      <c r="BG26" s="43"/>
      <c r="BH26" s="35"/>
      <c r="BI26" s="35"/>
      <c r="BJ26" s="44"/>
      <c r="BK26" s="68"/>
      <c r="BL26" s="29"/>
      <c r="BM26" s="30"/>
      <c r="BN26" s="43"/>
      <c r="BO26" s="35"/>
      <c r="BP26" s="35"/>
      <c r="BQ26" s="44"/>
      <c r="BR26" s="68"/>
      <c r="BS26" s="29"/>
      <c r="BT26" s="30"/>
      <c r="BU26" s="43"/>
      <c r="BV26" s="35"/>
      <c r="BW26" s="35"/>
      <c r="BX26" s="44"/>
      <c r="BY26" s="68"/>
      <c r="BZ26" s="29"/>
      <c r="CA26" s="30"/>
      <c r="CB26" s="43"/>
      <c r="CC26" s="35"/>
      <c r="CD26" s="35"/>
      <c r="CE26" s="129"/>
      <c r="CF26" s="68"/>
      <c r="CG26" s="29"/>
      <c r="CH26" s="30"/>
      <c r="CI26" s="22">
        <f t="shared" si="2"/>
        <v>0</v>
      </c>
      <c r="CJ26" s="3">
        <f t="shared" si="2"/>
        <v>2</v>
      </c>
      <c r="CK26" s="3">
        <f t="shared" si="3"/>
        <v>26</v>
      </c>
      <c r="CL26" s="3">
        <f t="shared" si="4"/>
        <v>0</v>
      </c>
      <c r="CM26" s="95">
        <f t="shared" si="5"/>
        <v>0</v>
      </c>
      <c r="CN26" s="4">
        <f t="shared" si="6"/>
        <v>2.08</v>
      </c>
      <c r="CO26" s="51">
        <f t="shared" si="7"/>
        <v>1.92</v>
      </c>
    </row>
    <row r="27" spans="1:93" x14ac:dyDescent="0.25">
      <c r="A27" s="174">
        <v>16</v>
      </c>
      <c r="B27" s="115" t="s">
        <v>73</v>
      </c>
      <c r="C27" s="122" t="s">
        <v>67</v>
      </c>
      <c r="D27" s="123" t="s">
        <v>211</v>
      </c>
      <c r="E27" s="111" t="s">
        <v>3</v>
      </c>
      <c r="F27" s="111" t="s">
        <v>3</v>
      </c>
      <c r="G27" s="110" t="s">
        <v>3</v>
      </c>
      <c r="H27" s="112" t="s">
        <v>1</v>
      </c>
      <c r="I27" s="18">
        <f t="shared" si="0"/>
        <v>39</v>
      </c>
      <c r="J27" s="19">
        <f t="shared" si="1"/>
        <v>13</v>
      </c>
      <c r="K27" s="19">
        <f t="shared" si="1"/>
        <v>26</v>
      </c>
      <c r="L27" s="19">
        <f t="shared" si="1"/>
        <v>0</v>
      </c>
      <c r="M27" s="70">
        <f t="shared" si="1"/>
        <v>0</v>
      </c>
      <c r="N27" s="18">
        <f t="shared" si="1"/>
        <v>36</v>
      </c>
      <c r="O27" s="20">
        <f t="shared" si="1"/>
        <v>3</v>
      </c>
      <c r="P27" s="74">
        <v>2</v>
      </c>
      <c r="Q27" s="80"/>
      <c r="R27" s="27"/>
      <c r="S27" s="27"/>
      <c r="T27" s="28"/>
      <c r="U27" s="85"/>
      <c r="V27" s="76"/>
      <c r="W27" s="30"/>
      <c r="X27" s="43">
        <v>13</v>
      </c>
      <c r="Y27" s="35">
        <v>26</v>
      </c>
      <c r="Z27" s="35"/>
      <c r="AA27" s="44"/>
      <c r="AB27" s="68">
        <v>36</v>
      </c>
      <c r="AC27" s="29">
        <v>3</v>
      </c>
      <c r="AD27" s="30" t="s">
        <v>2</v>
      </c>
      <c r="AE27" s="43"/>
      <c r="AF27" s="35"/>
      <c r="AG27" s="35"/>
      <c r="AH27" s="44"/>
      <c r="AI27" s="68"/>
      <c r="AJ27" s="29"/>
      <c r="AK27" s="30"/>
      <c r="AL27" s="43"/>
      <c r="AM27" s="35"/>
      <c r="AN27" s="35"/>
      <c r="AO27" s="44"/>
      <c r="AP27" s="68"/>
      <c r="AQ27" s="29"/>
      <c r="AR27" s="30"/>
      <c r="AS27" s="43"/>
      <c r="AT27" s="35"/>
      <c r="AU27" s="35"/>
      <c r="AV27" s="44"/>
      <c r="AW27" s="68"/>
      <c r="AX27" s="29"/>
      <c r="AY27" s="30"/>
      <c r="AZ27" s="43"/>
      <c r="BA27" s="35"/>
      <c r="BB27" s="35"/>
      <c r="BC27" s="129"/>
      <c r="BD27" s="68"/>
      <c r="BE27" s="29"/>
      <c r="BF27" s="30"/>
      <c r="BG27" s="43"/>
      <c r="BH27" s="35"/>
      <c r="BI27" s="35"/>
      <c r="BJ27" s="44"/>
      <c r="BK27" s="68"/>
      <c r="BL27" s="29"/>
      <c r="BM27" s="30"/>
      <c r="BN27" s="127"/>
      <c r="BO27" s="128"/>
      <c r="BP27" s="35"/>
      <c r="BQ27" s="44"/>
      <c r="BR27" s="68"/>
      <c r="BS27" s="29"/>
      <c r="BT27" s="30"/>
      <c r="BU27" s="43"/>
      <c r="BV27" s="35"/>
      <c r="BW27" s="35"/>
      <c r="BX27" s="44"/>
      <c r="BY27" s="68"/>
      <c r="BZ27" s="29"/>
      <c r="CA27" s="30"/>
      <c r="CB27" s="43"/>
      <c r="CC27" s="35"/>
      <c r="CD27" s="35"/>
      <c r="CE27" s="129"/>
      <c r="CF27" s="68"/>
      <c r="CG27" s="29"/>
      <c r="CH27" s="30"/>
      <c r="CI27" s="22">
        <f t="shared" si="2"/>
        <v>0</v>
      </c>
      <c r="CJ27" s="3">
        <f t="shared" si="2"/>
        <v>2</v>
      </c>
      <c r="CK27" s="3">
        <f t="shared" si="3"/>
        <v>26</v>
      </c>
      <c r="CL27" s="3">
        <f t="shared" si="4"/>
        <v>0</v>
      </c>
      <c r="CM27" s="95">
        <f t="shared" si="5"/>
        <v>0</v>
      </c>
      <c r="CN27" s="4">
        <f t="shared" si="6"/>
        <v>1.56</v>
      </c>
      <c r="CO27" s="51">
        <f t="shared" si="7"/>
        <v>1.44</v>
      </c>
    </row>
    <row r="28" spans="1:93" x14ac:dyDescent="0.25">
      <c r="A28" s="174">
        <v>17</v>
      </c>
      <c r="B28" s="115" t="s">
        <v>74</v>
      </c>
      <c r="C28" s="122" t="s">
        <v>62</v>
      </c>
      <c r="D28" s="123" t="s">
        <v>212</v>
      </c>
      <c r="E28" s="111" t="s">
        <v>3</v>
      </c>
      <c r="F28" s="111" t="s">
        <v>3</v>
      </c>
      <c r="G28" s="111" t="s">
        <v>3</v>
      </c>
      <c r="H28" s="110" t="s">
        <v>3</v>
      </c>
      <c r="I28" s="18">
        <f t="shared" si="0"/>
        <v>39</v>
      </c>
      <c r="J28" s="19">
        <f t="shared" ref="J28:O71" si="9">Q28+X28+AE28+AL28+AS28+AZ28+BG28+BN28+BU28+CB28</f>
        <v>26</v>
      </c>
      <c r="K28" s="19">
        <f t="shared" si="9"/>
        <v>13</v>
      </c>
      <c r="L28" s="19">
        <f t="shared" si="9"/>
        <v>0</v>
      </c>
      <c r="M28" s="70">
        <f t="shared" si="9"/>
        <v>0</v>
      </c>
      <c r="N28" s="18">
        <f t="shared" si="9"/>
        <v>36</v>
      </c>
      <c r="O28" s="20">
        <f t="shared" si="9"/>
        <v>3</v>
      </c>
      <c r="P28" s="74"/>
      <c r="Q28" s="80"/>
      <c r="R28" s="27"/>
      <c r="S28" s="27"/>
      <c r="T28" s="28"/>
      <c r="U28" s="85"/>
      <c r="V28" s="76"/>
      <c r="W28" s="30"/>
      <c r="X28" s="43">
        <v>26</v>
      </c>
      <c r="Y28" s="35">
        <v>13</v>
      </c>
      <c r="Z28" s="35"/>
      <c r="AA28" s="44"/>
      <c r="AB28" s="68">
        <v>36</v>
      </c>
      <c r="AC28" s="29">
        <v>3</v>
      </c>
      <c r="AD28" s="30" t="s">
        <v>2</v>
      </c>
      <c r="AE28" s="43"/>
      <c r="AF28" s="35"/>
      <c r="AG28" s="35"/>
      <c r="AH28" s="44"/>
      <c r="AI28" s="68"/>
      <c r="AJ28" s="29"/>
      <c r="AK28" s="30"/>
      <c r="AL28" s="43"/>
      <c r="AM28" s="35"/>
      <c r="AN28" s="35"/>
      <c r="AO28" s="44"/>
      <c r="AP28" s="68"/>
      <c r="AQ28" s="29"/>
      <c r="AR28" s="30"/>
      <c r="AS28" s="43"/>
      <c r="AT28" s="35"/>
      <c r="AU28" s="35"/>
      <c r="AV28" s="44"/>
      <c r="AW28" s="68"/>
      <c r="AX28" s="29"/>
      <c r="AY28" s="30"/>
      <c r="AZ28" s="43"/>
      <c r="BA28" s="35"/>
      <c r="BB28" s="35"/>
      <c r="BC28" s="129"/>
      <c r="BD28" s="68"/>
      <c r="BE28" s="29"/>
      <c r="BF28" s="30"/>
      <c r="BG28" s="43"/>
      <c r="BH28" s="35"/>
      <c r="BI28" s="35"/>
      <c r="BJ28" s="44"/>
      <c r="BK28" s="68"/>
      <c r="BL28" s="29"/>
      <c r="BM28" s="30"/>
      <c r="BN28" s="127"/>
      <c r="BO28" s="128"/>
      <c r="BP28" s="35"/>
      <c r="BQ28" s="44"/>
      <c r="BR28" s="68"/>
      <c r="BS28" s="29"/>
      <c r="BT28" s="30"/>
      <c r="BU28" s="43"/>
      <c r="BV28" s="35"/>
      <c r="BW28" s="35"/>
      <c r="BX28" s="44"/>
      <c r="BY28" s="68"/>
      <c r="BZ28" s="29"/>
      <c r="CA28" s="30"/>
      <c r="CB28" s="43"/>
      <c r="CC28" s="35"/>
      <c r="CD28" s="35"/>
      <c r="CE28" s="129"/>
      <c r="CF28" s="68"/>
      <c r="CG28" s="29"/>
      <c r="CH28" s="30"/>
      <c r="CI28" s="22">
        <f t="shared" si="2"/>
        <v>0</v>
      </c>
      <c r="CJ28" s="3">
        <f t="shared" si="2"/>
        <v>0</v>
      </c>
      <c r="CK28" s="3">
        <f t="shared" si="3"/>
        <v>0</v>
      </c>
      <c r="CL28" s="3">
        <f t="shared" si="4"/>
        <v>0</v>
      </c>
      <c r="CM28" s="95">
        <f t="shared" si="5"/>
        <v>0</v>
      </c>
      <c r="CN28" s="4">
        <f t="shared" si="6"/>
        <v>1.56</v>
      </c>
      <c r="CO28" s="51">
        <f t="shared" si="7"/>
        <v>1.44</v>
      </c>
    </row>
    <row r="29" spans="1:93" x14ac:dyDescent="0.25">
      <c r="A29" s="174">
        <v>18</v>
      </c>
      <c r="B29" s="115" t="s">
        <v>77</v>
      </c>
      <c r="C29" s="122" t="s">
        <v>78</v>
      </c>
      <c r="D29" s="123" t="s">
        <v>289</v>
      </c>
      <c r="E29" s="111" t="s">
        <v>3</v>
      </c>
      <c r="F29" s="111" t="s">
        <v>3</v>
      </c>
      <c r="G29" s="113" t="s">
        <v>3</v>
      </c>
      <c r="H29" s="110" t="s">
        <v>3</v>
      </c>
      <c r="I29" s="18">
        <f t="shared" si="0"/>
        <v>26</v>
      </c>
      <c r="J29" s="19">
        <f t="shared" si="9"/>
        <v>26</v>
      </c>
      <c r="K29" s="19">
        <f t="shared" si="9"/>
        <v>0</v>
      </c>
      <c r="L29" s="19">
        <f t="shared" si="9"/>
        <v>0</v>
      </c>
      <c r="M29" s="70">
        <f t="shared" si="9"/>
        <v>0</v>
      </c>
      <c r="N29" s="18">
        <f t="shared" si="9"/>
        <v>24</v>
      </c>
      <c r="O29" s="20">
        <f t="shared" si="9"/>
        <v>2</v>
      </c>
      <c r="P29" s="74"/>
      <c r="Q29" s="80"/>
      <c r="R29" s="27"/>
      <c r="S29" s="27"/>
      <c r="T29" s="28"/>
      <c r="U29" s="85"/>
      <c r="V29" s="76"/>
      <c r="W29" s="30"/>
      <c r="X29" s="43"/>
      <c r="Y29" s="35"/>
      <c r="Z29" s="35"/>
      <c r="AA29" s="44"/>
      <c r="AB29" s="68"/>
      <c r="AC29" s="130"/>
      <c r="AD29" s="131"/>
      <c r="AE29" s="43">
        <v>26</v>
      </c>
      <c r="AF29" s="35"/>
      <c r="AG29" s="35"/>
      <c r="AH29" s="44"/>
      <c r="AI29" s="68">
        <v>24</v>
      </c>
      <c r="AJ29" s="29">
        <v>2</v>
      </c>
      <c r="AK29" s="30" t="s">
        <v>2</v>
      </c>
      <c r="AL29" s="43"/>
      <c r="AM29" s="35"/>
      <c r="AN29" s="35"/>
      <c r="AO29" s="44"/>
      <c r="AP29" s="68"/>
      <c r="AQ29" s="29"/>
      <c r="AR29" s="30"/>
      <c r="AS29" s="43"/>
      <c r="AT29" s="35"/>
      <c r="AU29" s="35"/>
      <c r="AV29" s="44"/>
      <c r="AW29" s="68"/>
      <c r="AX29" s="29"/>
      <c r="AY29" s="30"/>
      <c r="AZ29" s="43"/>
      <c r="BA29" s="35"/>
      <c r="BB29" s="35"/>
      <c r="BC29" s="129"/>
      <c r="BD29" s="68"/>
      <c r="BE29" s="29"/>
      <c r="BF29" s="30"/>
      <c r="BG29" s="43"/>
      <c r="BH29" s="35"/>
      <c r="BI29" s="35"/>
      <c r="BJ29" s="44"/>
      <c r="BK29" s="68"/>
      <c r="BL29" s="29"/>
      <c r="BM29" s="30"/>
      <c r="BN29" s="127"/>
      <c r="BO29" s="128"/>
      <c r="BP29" s="35"/>
      <c r="BQ29" s="44"/>
      <c r="BR29" s="68"/>
      <c r="BS29" s="29"/>
      <c r="BT29" s="30"/>
      <c r="BU29" s="43"/>
      <c r="BV29" s="35"/>
      <c r="BW29" s="35"/>
      <c r="BX29" s="44"/>
      <c r="BY29" s="68"/>
      <c r="BZ29" s="29"/>
      <c r="CA29" s="30"/>
      <c r="CB29" s="43"/>
      <c r="CC29" s="35"/>
      <c r="CD29" s="35"/>
      <c r="CE29" s="129"/>
      <c r="CF29" s="68"/>
      <c r="CG29" s="29"/>
      <c r="CH29" s="30"/>
      <c r="CI29" s="22">
        <f t="shared" si="2"/>
        <v>0</v>
      </c>
      <c r="CJ29" s="3">
        <f t="shared" si="2"/>
        <v>0</v>
      </c>
      <c r="CK29" s="3">
        <f t="shared" si="3"/>
        <v>0</v>
      </c>
      <c r="CL29" s="3">
        <f t="shared" si="4"/>
        <v>0</v>
      </c>
      <c r="CM29" s="95">
        <f t="shared" si="5"/>
        <v>0</v>
      </c>
      <c r="CN29" s="4">
        <f t="shared" si="6"/>
        <v>1.04</v>
      </c>
      <c r="CO29" s="51">
        <f t="shared" si="7"/>
        <v>0.96</v>
      </c>
    </row>
    <row r="30" spans="1:93" x14ac:dyDescent="0.25">
      <c r="A30" s="174">
        <v>19</v>
      </c>
      <c r="B30" s="115" t="s">
        <v>79</v>
      </c>
      <c r="C30" s="122" t="s">
        <v>65</v>
      </c>
      <c r="D30" s="123" t="s">
        <v>213</v>
      </c>
      <c r="E30" s="111" t="s">
        <v>3</v>
      </c>
      <c r="F30" s="111" t="s">
        <v>3</v>
      </c>
      <c r="G30" s="111" t="s">
        <v>3</v>
      </c>
      <c r="H30" s="112" t="s">
        <v>1</v>
      </c>
      <c r="I30" s="18">
        <f t="shared" si="0"/>
        <v>65</v>
      </c>
      <c r="J30" s="19">
        <f t="shared" si="9"/>
        <v>39</v>
      </c>
      <c r="K30" s="19">
        <f t="shared" si="9"/>
        <v>26</v>
      </c>
      <c r="L30" s="19">
        <f t="shared" si="9"/>
        <v>0</v>
      </c>
      <c r="M30" s="70">
        <f t="shared" si="9"/>
        <v>0</v>
      </c>
      <c r="N30" s="18">
        <f t="shared" si="9"/>
        <v>60</v>
      </c>
      <c r="O30" s="20">
        <f t="shared" si="9"/>
        <v>5</v>
      </c>
      <c r="P30" s="74">
        <v>2</v>
      </c>
      <c r="Q30" s="80"/>
      <c r="R30" s="27"/>
      <c r="S30" s="27"/>
      <c r="T30" s="28"/>
      <c r="U30" s="85"/>
      <c r="V30" s="76"/>
      <c r="W30" s="30"/>
      <c r="X30" s="43"/>
      <c r="Y30" s="35"/>
      <c r="Z30" s="35"/>
      <c r="AA30" s="44"/>
      <c r="AB30" s="68"/>
      <c r="AC30" s="29"/>
      <c r="AD30" s="30"/>
      <c r="AE30" s="43">
        <v>39</v>
      </c>
      <c r="AF30" s="35">
        <v>26</v>
      </c>
      <c r="AG30" s="35"/>
      <c r="AH30" s="44"/>
      <c r="AI30" s="68">
        <v>60</v>
      </c>
      <c r="AJ30" s="29">
        <v>5</v>
      </c>
      <c r="AK30" s="30" t="s">
        <v>0</v>
      </c>
      <c r="AL30" s="43"/>
      <c r="AM30" s="35"/>
      <c r="AN30" s="35"/>
      <c r="AO30" s="44"/>
      <c r="AP30" s="68"/>
      <c r="AQ30" s="29"/>
      <c r="AR30" s="30"/>
      <c r="AS30" s="43"/>
      <c r="AT30" s="35"/>
      <c r="AU30" s="35"/>
      <c r="AV30" s="44"/>
      <c r="AW30" s="68"/>
      <c r="AX30" s="29"/>
      <c r="AY30" s="30"/>
      <c r="AZ30" s="43"/>
      <c r="BA30" s="35"/>
      <c r="BB30" s="35"/>
      <c r="BC30" s="129"/>
      <c r="BD30" s="68"/>
      <c r="BE30" s="29"/>
      <c r="BF30" s="30"/>
      <c r="BG30" s="43"/>
      <c r="BH30" s="35"/>
      <c r="BI30" s="35"/>
      <c r="BJ30" s="44"/>
      <c r="BK30" s="68"/>
      <c r="BL30" s="29"/>
      <c r="BM30" s="30"/>
      <c r="BN30" s="127"/>
      <c r="BO30" s="128"/>
      <c r="BP30" s="35"/>
      <c r="BQ30" s="44"/>
      <c r="BR30" s="68"/>
      <c r="BS30" s="29"/>
      <c r="BT30" s="30"/>
      <c r="BU30" s="43"/>
      <c r="BV30" s="35"/>
      <c r="BW30" s="35"/>
      <c r="BX30" s="44"/>
      <c r="BY30" s="68"/>
      <c r="BZ30" s="29"/>
      <c r="CA30" s="30"/>
      <c r="CB30" s="43"/>
      <c r="CC30" s="35"/>
      <c r="CD30" s="35"/>
      <c r="CE30" s="129"/>
      <c r="CF30" s="68"/>
      <c r="CG30" s="29"/>
      <c r="CH30" s="30"/>
      <c r="CI30" s="22">
        <f t="shared" si="2"/>
        <v>0</v>
      </c>
      <c r="CJ30" s="3">
        <f t="shared" si="2"/>
        <v>2</v>
      </c>
      <c r="CK30" s="3">
        <f t="shared" si="3"/>
        <v>26</v>
      </c>
      <c r="CL30" s="3">
        <f t="shared" si="4"/>
        <v>0</v>
      </c>
      <c r="CM30" s="95">
        <f t="shared" si="5"/>
        <v>0</v>
      </c>
      <c r="CN30" s="4">
        <f t="shared" si="6"/>
        <v>2.6</v>
      </c>
      <c r="CO30" s="51">
        <f t="shared" si="7"/>
        <v>2.4</v>
      </c>
    </row>
    <row r="31" spans="1:93" x14ac:dyDescent="0.25">
      <c r="A31" s="174">
        <v>20</v>
      </c>
      <c r="B31" s="171" t="s">
        <v>80</v>
      </c>
      <c r="C31" s="122" t="s">
        <v>62</v>
      </c>
      <c r="D31" s="123" t="s">
        <v>214</v>
      </c>
      <c r="E31" s="111" t="s">
        <v>3</v>
      </c>
      <c r="F31" s="111" t="s">
        <v>3</v>
      </c>
      <c r="G31" s="111" t="s">
        <v>3</v>
      </c>
      <c r="H31" s="111" t="s">
        <v>1</v>
      </c>
      <c r="I31" s="18">
        <f t="shared" si="0"/>
        <v>39</v>
      </c>
      <c r="J31" s="19">
        <f t="shared" si="9"/>
        <v>26</v>
      </c>
      <c r="K31" s="19">
        <f t="shared" si="9"/>
        <v>13</v>
      </c>
      <c r="L31" s="19">
        <f t="shared" si="9"/>
        <v>0</v>
      </c>
      <c r="M31" s="70">
        <f t="shared" si="9"/>
        <v>0</v>
      </c>
      <c r="N31" s="18">
        <f t="shared" si="9"/>
        <v>36</v>
      </c>
      <c r="O31" s="20">
        <f t="shared" si="9"/>
        <v>3</v>
      </c>
      <c r="P31" s="74">
        <v>1</v>
      </c>
      <c r="Q31" s="80"/>
      <c r="R31" s="27"/>
      <c r="S31" s="27"/>
      <c r="T31" s="28"/>
      <c r="U31" s="85"/>
      <c r="V31" s="76"/>
      <c r="W31" s="30"/>
      <c r="X31" s="43"/>
      <c r="Y31" s="35"/>
      <c r="Z31" s="35"/>
      <c r="AA31" s="44"/>
      <c r="AB31" s="68"/>
      <c r="AC31" s="29"/>
      <c r="AD31" s="30"/>
      <c r="AE31" s="43">
        <v>26</v>
      </c>
      <c r="AF31" s="35">
        <v>13</v>
      </c>
      <c r="AG31" s="35"/>
      <c r="AH31" s="44"/>
      <c r="AI31" s="68">
        <v>36</v>
      </c>
      <c r="AJ31" s="29">
        <v>3</v>
      </c>
      <c r="AK31" s="30" t="s">
        <v>0</v>
      </c>
      <c r="AL31" s="43"/>
      <c r="AM31" s="35"/>
      <c r="AN31" s="35"/>
      <c r="AO31" s="44"/>
      <c r="AP31" s="68"/>
      <c r="AQ31" s="29"/>
      <c r="AR31" s="30"/>
      <c r="AS31" s="43"/>
      <c r="AT31" s="35"/>
      <c r="AU31" s="35"/>
      <c r="AV31" s="44"/>
      <c r="AW31" s="68"/>
      <c r="AX31" s="29"/>
      <c r="AY31" s="30"/>
      <c r="AZ31" s="43"/>
      <c r="BA31" s="35"/>
      <c r="BB31" s="35"/>
      <c r="BC31" s="129"/>
      <c r="BD31" s="68"/>
      <c r="BE31" s="29"/>
      <c r="BF31" s="30"/>
      <c r="BG31" s="43"/>
      <c r="BH31" s="35"/>
      <c r="BI31" s="35"/>
      <c r="BJ31" s="44"/>
      <c r="BK31" s="68"/>
      <c r="BL31" s="29"/>
      <c r="BM31" s="30"/>
      <c r="BN31" s="127"/>
      <c r="BO31" s="128"/>
      <c r="BP31" s="35"/>
      <c r="BQ31" s="44"/>
      <c r="BR31" s="68"/>
      <c r="BS31" s="29"/>
      <c r="BT31" s="30"/>
      <c r="BU31" s="43"/>
      <c r="BV31" s="35"/>
      <c r="BW31" s="35"/>
      <c r="BX31" s="44"/>
      <c r="BY31" s="68"/>
      <c r="BZ31" s="29"/>
      <c r="CA31" s="30"/>
      <c r="CB31" s="43"/>
      <c r="CC31" s="35"/>
      <c r="CD31" s="35"/>
      <c r="CE31" s="129"/>
      <c r="CF31" s="68"/>
      <c r="CG31" s="29"/>
      <c r="CH31" s="30"/>
      <c r="CI31" s="22">
        <f t="shared" si="2"/>
        <v>0</v>
      </c>
      <c r="CJ31" s="3">
        <f t="shared" si="2"/>
        <v>1</v>
      </c>
      <c r="CK31" s="3">
        <f t="shared" si="3"/>
        <v>13</v>
      </c>
      <c r="CL31" s="3">
        <f t="shared" si="4"/>
        <v>0</v>
      </c>
      <c r="CM31" s="95">
        <f t="shared" si="5"/>
        <v>0</v>
      </c>
      <c r="CN31" s="4">
        <f t="shared" si="6"/>
        <v>1.56</v>
      </c>
      <c r="CO31" s="51">
        <f t="shared" si="7"/>
        <v>1.44</v>
      </c>
    </row>
    <row r="32" spans="1:93" x14ac:dyDescent="0.25">
      <c r="A32" s="174">
        <v>21</v>
      </c>
      <c r="B32" s="115" t="s">
        <v>86</v>
      </c>
      <c r="C32" s="122" t="s">
        <v>87</v>
      </c>
      <c r="D32" s="123" t="s">
        <v>215</v>
      </c>
      <c r="E32" s="111" t="s">
        <v>3</v>
      </c>
      <c r="F32" s="111" t="s">
        <v>3</v>
      </c>
      <c r="G32" s="110" t="s">
        <v>3</v>
      </c>
      <c r="H32" s="110" t="s">
        <v>1</v>
      </c>
      <c r="I32" s="18">
        <f t="shared" si="0"/>
        <v>52</v>
      </c>
      <c r="J32" s="19">
        <f t="shared" si="9"/>
        <v>26</v>
      </c>
      <c r="K32" s="19">
        <f t="shared" si="9"/>
        <v>26</v>
      </c>
      <c r="L32" s="19">
        <f t="shared" si="9"/>
        <v>0</v>
      </c>
      <c r="M32" s="70">
        <f t="shared" si="9"/>
        <v>0</v>
      </c>
      <c r="N32" s="18">
        <f t="shared" si="9"/>
        <v>48</v>
      </c>
      <c r="O32" s="20">
        <f t="shared" si="9"/>
        <v>4</v>
      </c>
      <c r="P32" s="74">
        <v>1</v>
      </c>
      <c r="Q32" s="80"/>
      <c r="R32" s="27"/>
      <c r="S32" s="27"/>
      <c r="T32" s="28"/>
      <c r="U32" s="85"/>
      <c r="V32" s="76"/>
      <c r="W32" s="30"/>
      <c r="X32" s="43"/>
      <c r="Y32" s="35"/>
      <c r="Z32" s="35"/>
      <c r="AA32" s="44"/>
      <c r="AB32" s="68"/>
      <c r="AC32" s="29"/>
      <c r="AD32" s="30"/>
      <c r="AE32" s="43">
        <v>26</v>
      </c>
      <c r="AF32" s="35">
        <v>26</v>
      </c>
      <c r="AG32" s="35"/>
      <c r="AH32" s="44"/>
      <c r="AI32" s="68">
        <v>48</v>
      </c>
      <c r="AJ32" s="29">
        <v>4</v>
      </c>
      <c r="AK32" s="30" t="s">
        <v>2</v>
      </c>
      <c r="AL32" s="43"/>
      <c r="AM32" s="35"/>
      <c r="AN32" s="35"/>
      <c r="AO32" s="44"/>
      <c r="AP32" s="68"/>
      <c r="AQ32" s="29"/>
      <c r="AR32" s="30"/>
      <c r="AS32" s="43"/>
      <c r="AT32" s="35"/>
      <c r="AU32" s="35"/>
      <c r="AV32" s="44"/>
      <c r="AW32" s="68"/>
      <c r="AX32" s="29"/>
      <c r="AY32" s="30"/>
      <c r="AZ32" s="43"/>
      <c r="BA32" s="35"/>
      <c r="BB32" s="35"/>
      <c r="BC32" s="129"/>
      <c r="BD32" s="68"/>
      <c r="BE32" s="29"/>
      <c r="BF32" s="30"/>
      <c r="BG32" s="43"/>
      <c r="BH32" s="35"/>
      <c r="BI32" s="35"/>
      <c r="BJ32" s="44"/>
      <c r="BK32" s="68"/>
      <c r="BL32" s="29"/>
      <c r="BM32" s="30"/>
      <c r="BN32" s="127"/>
      <c r="BO32" s="128"/>
      <c r="BP32" s="35"/>
      <c r="BQ32" s="44"/>
      <c r="BR32" s="68"/>
      <c r="BS32" s="29"/>
      <c r="BT32" s="30"/>
      <c r="BU32" s="43"/>
      <c r="BV32" s="35"/>
      <c r="BW32" s="35"/>
      <c r="BX32" s="44"/>
      <c r="BY32" s="68"/>
      <c r="BZ32" s="29"/>
      <c r="CA32" s="30"/>
      <c r="CB32" s="43"/>
      <c r="CC32" s="35"/>
      <c r="CD32" s="35"/>
      <c r="CE32" s="129"/>
      <c r="CF32" s="68"/>
      <c r="CG32" s="29"/>
      <c r="CH32" s="30"/>
      <c r="CI32" s="22">
        <f t="shared" si="2"/>
        <v>0</v>
      </c>
      <c r="CJ32" s="3">
        <f t="shared" si="2"/>
        <v>1</v>
      </c>
      <c r="CK32" s="3">
        <f t="shared" si="3"/>
        <v>26</v>
      </c>
      <c r="CL32" s="3">
        <f t="shared" si="4"/>
        <v>0</v>
      </c>
      <c r="CM32" s="95">
        <f t="shared" si="5"/>
        <v>0</v>
      </c>
      <c r="CN32" s="4">
        <f t="shared" si="6"/>
        <v>2.08</v>
      </c>
      <c r="CO32" s="51">
        <f t="shared" si="7"/>
        <v>1.92</v>
      </c>
    </row>
    <row r="33" spans="1:93" x14ac:dyDescent="0.25">
      <c r="A33" s="174">
        <v>22</v>
      </c>
      <c r="B33" s="115" t="s">
        <v>88</v>
      </c>
      <c r="C33" s="122" t="s">
        <v>89</v>
      </c>
      <c r="D33" s="123" t="s">
        <v>216</v>
      </c>
      <c r="E33" s="111" t="s">
        <v>3</v>
      </c>
      <c r="F33" s="111" t="s">
        <v>3</v>
      </c>
      <c r="G33" s="111" t="s">
        <v>3</v>
      </c>
      <c r="H33" s="112" t="s">
        <v>1</v>
      </c>
      <c r="I33" s="18">
        <f t="shared" si="0"/>
        <v>52</v>
      </c>
      <c r="J33" s="19">
        <f t="shared" si="9"/>
        <v>39</v>
      </c>
      <c r="K33" s="19">
        <f t="shared" si="9"/>
        <v>0</v>
      </c>
      <c r="L33" s="19">
        <f t="shared" si="9"/>
        <v>13</v>
      </c>
      <c r="M33" s="70">
        <f t="shared" si="9"/>
        <v>0</v>
      </c>
      <c r="N33" s="18">
        <f t="shared" si="9"/>
        <v>48</v>
      </c>
      <c r="O33" s="20">
        <f t="shared" si="9"/>
        <v>4</v>
      </c>
      <c r="P33" s="74">
        <v>1</v>
      </c>
      <c r="Q33" s="80"/>
      <c r="R33" s="27"/>
      <c r="S33" s="27"/>
      <c r="T33" s="28"/>
      <c r="U33" s="85"/>
      <c r="V33" s="76"/>
      <c r="W33" s="30"/>
      <c r="X33" s="43"/>
      <c r="Y33" s="35"/>
      <c r="Z33" s="35"/>
      <c r="AA33" s="44"/>
      <c r="AB33" s="68"/>
      <c r="AC33" s="29"/>
      <c r="AD33" s="30"/>
      <c r="AE33" s="43">
        <v>39</v>
      </c>
      <c r="AF33" s="35"/>
      <c r="AG33" s="35">
        <v>13</v>
      </c>
      <c r="AH33" s="44"/>
      <c r="AI33" s="68">
        <v>48</v>
      </c>
      <c r="AJ33" s="29">
        <v>4</v>
      </c>
      <c r="AK33" s="30" t="s">
        <v>2</v>
      </c>
      <c r="AL33" s="43"/>
      <c r="AM33" s="35"/>
      <c r="AN33" s="35"/>
      <c r="AO33" s="44"/>
      <c r="AP33" s="68"/>
      <c r="AQ33" s="29"/>
      <c r="AR33" s="30"/>
      <c r="AS33" s="43"/>
      <c r="AT33" s="35"/>
      <c r="AU33" s="35"/>
      <c r="AV33" s="44"/>
      <c r="AW33" s="68"/>
      <c r="AX33" s="29"/>
      <c r="AY33" s="30"/>
      <c r="AZ33" s="43"/>
      <c r="BA33" s="35"/>
      <c r="BB33" s="35"/>
      <c r="BC33" s="129"/>
      <c r="BD33" s="68"/>
      <c r="BE33" s="29"/>
      <c r="BF33" s="30"/>
      <c r="BG33" s="43"/>
      <c r="BH33" s="35"/>
      <c r="BI33" s="35"/>
      <c r="BJ33" s="44"/>
      <c r="BK33" s="68"/>
      <c r="BL33" s="29"/>
      <c r="BM33" s="30"/>
      <c r="BN33" s="127"/>
      <c r="BO33" s="128"/>
      <c r="BP33" s="35"/>
      <c r="BQ33" s="44"/>
      <c r="BR33" s="68"/>
      <c r="BS33" s="29"/>
      <c r="BT33" s="30"/>
      <c r="BU33" s="43"/>
      <c r="BV33" s="35"/>
      <c r="BW33" s="35"/>
      <c r="BX33" s="44"/>
      <c r="BY33" s="68"/>
      <c r="BZ33" s="29"/>
      <c r="CA33" s="30"/>
      <c r="CB33" s="43"/>
      <c r="CC33" s="35"/>
      <c r="CD33" s="35"/>
      <c r="CE33" s="129"/>
      <c r="CF33" s="68"/>
      <c r="CG33" s="29"/>
      <c r="CH33" s="30"/>
      <c r="CI33" s="22">
        <f t="shared" si="2"/>
        <v>0</v>
      </c>
      <c r="CJ33" s="3">
        <f t="shared" si="2"/>
        <v>1</v>
      </c>
      <c r="CK33" s="3">
        <f t="shared" si="3"/>
        <v>13</v>
      </c>
      <c r="CL33" s="3">
        <f t="shared" si="4"/>
        <v>0</v>
      </c>
      <c r="CM33" s="95">
        <f t="shared" si="5"/>
        <v>0</v>
      </c>
      <c r="CN33" s="4">
        <f t="shared" si="6"/>
        <v>2.08</v>
      </c>
      <c r="CO33" s="51">
        <f t="shared" si="7"/>
        <v>1.92</v>
      </c>
    </row>
    <row r="34" spans="1:93" x14ac:dyDescent="0.25">
      <c r="A34" s="174">
        <v>23</v>
      </c>
      <c r="B34" s="115" t="s">
        <v>90</v>
      </c>
      <c r="C34" s="122" t="s">
        <v>91</v>
      </c>
      <c r="D34" s="123" t="s">
        <v>217</v>
      </c>
      <c r="E34" s="111" t="s">
        <v>3</v>
      </c>
      <c r="F34" s="111" t="s">
        <v>3</v>
      </c>
      <c r="G34" s="113" t="s">
        <v>3</v>
      </c>
      <c r="H34" s="112" t="s">
        <v>1</v>
      </c>
      <c r="I34" s="18">
        <f t="shared" si="0"/>
        <v>65</v>
      </c>
      <c r="J34" s="19">
        <f t="shared" si="9"/>
        <v>39</v>
      </c>
      <c r="K34" s="19">
        <f t="shared" si="9"/>
        <v>26</v>
      </c>
      <c r="L34" s="19">
        <f t="shared" si="9"/>
        <v>0</v>
      </c>
      <c r="M34" s="70">
        <f t="shared" si="9"/>
        <v>0</v>
      </c>
      <c r="N34" s="18">
        <f t="shared" si="9"/>
        <v>60</v>
      </c>
      <c r="O34" s="20">
        <f t="shared" si="9"/>
        <v>5</v>
      </c>
      <c r="P34" s="74">
        <v>2</v>
      </c>
      <c r="Q34" s="80"/>
      <c r="R34" s="27"/>
      <c r="S34" s="27"/>
      <c r="T34" s="28"/>
      <c r="U34" s="85"/>
      <c r="V34" s="76"/>
      <c r="W34" s="30"/>
      <c r="X34" s="43"/>
      <c r="Y34" s="35"/>
      <c r="Z34" s="35"/>
      <c r="AA34" s="44"/>
      <c r="AB34" s="68"/>
      <c r="AC34" s="29"/>
      <c r="AD34" s="30"/>
      <c r="AE34" s="43">
        <v>39</v>
      </c>
      <c r="AF34" s="35">
        <v>26</v>
      </c>
      <c r="AG34" s="35"/>
      <c r="AH34" s="44"/>
      <c r="AI34" s="68">
        <v>60</v>
      </c>
      <c r="AJ34" s="29">
        <v>5</v>
      </c>
      <c r="AK34" s="30" t="s">
        <v>2</v>
      </c>
      <c r="AL34" s="43"/>
      <c r="AM34" s="35"/>
      <c r="AN34" s="35"/>
      <c r="AO34" s="44"/>
      <c r="AP34" s="68"/>
      <c r="AQ34" s="29"/>
      <c r="AR34" s="30"/>
      <c r="AS34" s="43"/>
      <c r="AT34" s="35"/>
      <c r="AU34" s="35"/>
      <c r="AV34" s="44"/>
      <c r="AW34" s="68"/>
      <c r="AX34" s="29"/>
      <c r="AY34" s="30"/>
      <c r="AZ34" s="43"/>
      <c r="BA34" s="35"/>
      <c r="BB34" s="35"/>
      <c r="BC34" s="129"/>
      <c r="BD34" s="68"/>
      <c r="BE34" s="29"/>
      <c r="BF34" s="30"/>
      <c r="BG34" s="43"/>
      <c r="BH34" s="35"/>
      <c r="BI34" s="35"/>
      <c r="BJ34" s="44"/>
      <c r="BK34" s="68"/>
      <c r="BL34" s="29"/>
      <c r="BM34" s="30"/>
      <c r="BN34" s="127"/>
      <c r="BO34" s="128"/>
      <c r="BP34" s="35"/>
      <c r="BQ34" s="44"/>
      <c r="BR34" s="68"/>
      <c r="BS34" s="29"/>
      <c r="BT34" s="30"/>
      <c r="BU34" s="43"/>
      <c r="BV34" s="35"/>
      <c r="BW34" s="35"/>
      <c r="BX34" s="44"/>
      <c r="BY34" s="68"/>
      <c r="BZ34" s="29"/>
      <c r="CA34" s="30"/>
      <c r="CB34" s="43"/>
      <c r="CC34" s="35"/>
      <c r="CD34" s="35"/>
      <c r="CE34" s="129"/>
      <c r="CF34" s="68"/>
      <c r="CG34" s="29"/>
      <c r="CH34" s="30"/>
      <c r="CI34" s="22">
        <f t="shared" si="2"/>
        <v>0</v>
      </c>
      <c r="CJ34" s="3">
        <f t="shared" si="2"/>
        <v>2</v>
      </c>
      <c r="CK34" s="3">
        <f t="shared" si="3"/>
        <v>26</v>
      </c>
      <c r="CL34" s="3">
        <f t="shared" si="4"/>
        <v>0</v>
      </c>
      <c r="CM34" s="95">
        <f t="shared" si="5"/>
        <v>0</v>
      </c>
      <c r="CN34" s="4">
        <f t="shared" si="6"/>
        <v>2.6</v>
      </c>
      <c r="CO34" s="51">
        <f t="shared" si="7"/>
        <v>2.4</v>
      </c>
    </row>
    <row r="35" spans="1:93" x14ac:dyDescent="0.25">
      <c r="A35" s="174">
        <v>24</v>
      </c>
      <c r="B35" s="115" t="s">
        <v>97</v>
      </c>
      <c r="C35" s="122" t="s">
        <v>67</v>
      </c>
      <c r="D35" s="123" t="s">
        <v>218</v>
      </c>
      <c r="E35" s="111" t="s">
        <v>3</v>
      </c>
      <c r="F35" s="111" t="s">
        <v>3</v>
      </c>
      <c r="G35" s="111" t="s">
        <v>3</v>
      </c>
      <c r="H35" s="112" t="s">
        <v>1</v>
      </c>
      <c r="I35" s="18">
        <f t="shared" si="0"/>
        <v>39</v>
      </c>
      <c r="J35" s="19">
        <f t="shared" si="9"/>
        <v>26</v>
      </c>
      <c r="K35" s="19">
        <f t="shared" si="9"/>
        <v>13</v>
      </c>
      <c r="L35" s="19">
        <f t="shared" si="9"/>
        <v>0</v>
      </c>
      <c r="M35" s="70">
        <f t="shared" si="9"/>
        <v>0</v>
      </c>
      <c r="N35" s="18">
        <f t="shared" si="9"/>
        <v>36</v>
      </c>
      <c r="O35" s="20">
        <f t="shared" si="9"/>
        <v>3</v>
      </c>
      <c r="P35" s="74">
        <v>1</v>
      </c>
      <c r="Q35" s="80"/>
      <c r="R35" s="27"/>
      <c r="S35" s="27"/>
      <c r="T35" s="28"/>
      <c r="U35" s="85"/>
      <c r="V35" s="76"/>
      <c r="W35" s="30"/>
      <c r="X35" s="43"/>
      <c r="Y35" s="35"/>
      <c r="Z35" s="35"/>
      <c r="AA35" s="44"/>
      <c r="AB35" s="68"/>
      <c r="AC35" s="29"/>
      <c r="AD35" s="30"/>
      <c r="AE35" s="43">
        <v>26</v>
      </c>
      <c r="AF35" s="35">
        <v>13</v>
      </c>
      <c r="AG35" s="35"/>
      <c r="AH35" s="44"/>
      <c r="AI35" s="68">
        <v>36</v>
      </c>
      <c r="AJ35" s="29">
        <v>3</v>
      </c>
      <c r="AK35" s="30" t="s">
        <v>0</v>
      </c>
      <c r="AL35" s="43"/>
      <c r="AM35" s="35"/>
      <c r="AN35" s="35"/>
      <c r="AO35" s="44"/>
      <c r="AP35" s="68"/>
      <c r="AQ35" s="29"/>
      <c r="AR35" s="30"/>
      <c r="AS35" s="43"/>
      <c r="AT35" s="35"/>
      <c r="AU35" s="35"/>
      <c r="AV35" s="44"/>
      <c r="AW35" s="68"/>
      <c r="AX35" s="29"/>
      <c r="AY35" s="30"/>
      <c r="AZ35" s="43"/>
      <c r="BA35" s="35"/>
      <c r="BB35" s="35"/>
      <c r="BC35" s="129"/>
      <c r="BD35" s="68"/>
      <c r="BE35" s="29"/>
      <c r="BF35" s="30"/>
      <c r="BG35" s="43"/>
      <c r="BH35" s="35"/>
      <c r="BI35" s="35"/>
      <c r="BJ35" s="44"/>
      <c r="BK35" s="68"/>
      <c r="BL35" s="29"/>
      <c r="BM35" s="30"/>
      <c r="BN35" s="127"/>
      <c r="BO35" s="128"/>
      <c r="BP35" s="35"/>
      <c r="BQ35" s="44"/>
      <c r="BR35" s="68"/>
      <c r="BS35" s="29"/>
      <c r="BT35" s="30"/>
      <c r="BU35" s="43"/>
      <c r="BV35" s="35"/>
      <c r="BW35" s="35"/>
      <c r="BX35" s="44"/>
      <c r="BY35" s="68"/>
      <c r="BZ35" s="29"/>
      <c r="CA35" s="30"/>
      <c r="CB35" s="43"/>
      <c r="CC35" s="35"/>
      <c r="CD35" s="35"/>
      <c r="CE35" s="129"/>
      <c r="CF35" s="68"/>
      <c r="CG35" s="29"/>
      <c r="CH35" s="30"/>
      <c r="CI35" s="22">
        <f t="shared" si="2"/>
        <v>0</v>
      </c>
      <c r="CJ35" s="3">
        <f t="shared" si="2"/>
        <v>1</v>
      </c>
      <c r="CK35" s="3">
        <f t="shared" si="3"/>
        <v>13</v>
      </c>
      <c r="CL35" s="3">
        <f t="shared" si="4"/>
        <v>0</v>
      </c>
      <c r="CM35" s="95">
        <f t="shared" si="5"/>
        <v>0</v>
      </c>
      <c r="CN35" s="4">
        <f t="shared" si="6"/>
        <v>1.56</v>
      </c>
      <c r="CO35" s="51">
        <f t="shared" si="7"/>
        <v>1.44</v>
      </c>
    </row>
    <row r="36" spans="1:93" x14ac:dyDescent="0.25">
      <c r="A36" s="174">
        <v>25</v>
      </c>
      <c r="B36" s="115" t="s">
        <v>182</v>
      </c>
      <c r="C36" s="122" t="s">
        <v>82</v>
      </c>
      <c r="D36" s="123" t="s">
        <v>219</v>
      </c>
      <c r="E36" s="111" t="s">
        <v>3</v>
      </c>
      <c r="F36" s="111" t="s">
        <v>3</v>
      </c>
      <c r="G36" s="110" t="s">
        <v>3</v>
      </c>
      <c r="H36" s="112" t="s">
        <v>1</v>
      </c>
      <c r="I36" s="18">
        <f t="shared" si="0"/>
        <v>52</v>
      </c>
      <c r="J36" s="19">
        <f t="shared" si="9"/>
        <v>26</v>
      </c>
      <c r="K36" s="19">
        <f t="shared" si="9"/>
        <v>26</v>
      </c>
      <c r="L36" s="19">
        <f t="shared" si="9"/>
        <v>0</v>
      </c>
      <c r="M36" s="70">
        <f t="shared" si="9"/>
        <v>0</v>
      </c>
      <c r="N36" s="18">
        <f t="shared" si="9"/>
        <v>48</v>
      </c>
      <c r="O36" s="20">
        <f t="shared" si="9"/>
        <v>4</v>
      </c>
      <c r="P36" s="74">
        <v>1</v>
      </c>
      <c r="Q36" s="80"/>
      <c r="R36" s="27"/>
      <c r="S36" s="27"/>
      <c r="T36" s="28"/>
      <c r="U36" s="85"/>
      <c r="V36" s="76"/>
      <c r="W36" s="30"/>
      <c r="X36" s="43"/>
      <c r="Y36" s="35"/>
      <c r="Z36" s="35"/>
      <c r="AA36" s="44"/>
      <c r="AB36" s="68"/>
      <c r="AC36" s="29"/>
      <c r="AD36" s="30"/>
      <c r="AE36" s="127">
        <v>13</v>
      </c>
      <c r="AF36" s="128">
        <v>13</v>
      </c>
      <c r="AG36" s="128"/>
      <c r="AH36" s="44"/>
      <c r="AI36" s="68">
        <v>24</v>
      </c>
      <c r="AJ36" s="29">
        <v>2</v>
      </c>
      <c r="AK36" s="30" t="s">
        <v>2</v>
      </c>
      <c r="AL36" s="43">
        <v>13</v>
      </c>
      <c r="AM36" s="35">
        <v>13</v>
      </c>
      <c r="AN36" s="35"/>
      <c r="AO36" s="44"/>
      <c r="AP36" s="68">
        <v>24</v>
      </c>
      <c r="AQ36" s="29">
        <v>2</v>
      </c>
      <c r="AR36" s="30" t="s">
        <v>0</v>
      </c>
      <c r="AS36" s="43"/>
      <c r="AT36" s="35"/>
      <c r="AU36" s="35"/>
      <c r="AV36" s="44"/>
      <c r="AW36" s="68"/>
      <c r="AX36" s="29"/>
      <c r="AY36" s="30"/>
      <c r="AZ36" s="43"/>
      <c r="BA36" s="35"/>
      <c r="BB36" s="35"/>
      <c r="BC36" s="129"/>
      <c r="BD36" s="68"/>
      <c r="BE36" s="29"/>
      <c r="BF36" s="30"/>
      <c r="BG36" s="43"/>
      <c r="BH36" s="35"/>
      <c r="BI36" s="35"/>
      <c r="BJ36" s="44"/>
      <c r="BK36" s="68"/>
      <c r="BL36" s="29"/>
      <c r="BM36" s="30"/>
      <c r="BN36" s="127"/>
      <c r="BO36" s="128"/>
      <c r="BP36" s="35"/>
      <c r="BQ36" s="44"/>
      <c r="BR36" s="68"/>
      <c r="BS36" s="29"/>
      <c r="BT36" s="30"/>
      <c r="BU36" s="43"/>
      <c r="BV36" s="35"/>
      <c r="BW36" s="35"/>
      <c r="BX36" s="44"/>
      <c r="BY36" s="68"/>
      <c r="BZ36" s="29"/>
      <c r="CA36" s="30"/>
      <c r="CB36" s="43"/>
      <c r="CC36" s="35"/>
      <c r="CD36" s="35"/>
      <c r="CE36" s="129"/>
      <c r="CF36" s="68"/>
      <c r="CG36" s="29"/>
      <c r="CH36" s="30"/>
      <c r="CI36" s="22">
        <f t="shared" si="2"/>
        <v>0</v>
      </c>
      <c r="CJ36" s="3">
        <f t="shared" si="2"/>
        <v>1</v>
      </c>
      <c r="CK36" s="3">
        <f t="shared" si="3"/>
        <v>26</v>
      </c>
      <c r="CL36" s="3">
        <f t="shared" si="4"/>
        <v>0</v>
      </c>
      <c r="CM36" s="95">
        <f t="shared" si="5"/>
        <v>0</v>
      </c>
      <c r="CN36" s="4">
        <f t="shared" si="6"/>
        <v>2.08</v>
      </c>
      <c r="CO36" s="51">
        <f t="shared" si="7"/>
        <v>1.92</v>
      </c>
    </row>
    <row r="37" spans="1:93" x14ac:dyDescent="0.25">
      <c r="A37" s="174">
        <v>26</v>
      </c>
      <c r="B37" s="115" t="s">
        <v>76</v>
      </c>
      <c r="C37" s="122"/>
      <c r="D37" s="123" t="s">
        <v>277</v>
      </c>
      <c r="E37" s="111" t="s">
        <v>3</v>
      </c>
      <c r="F37" s="111" t="s">
        <v>3</v>
      </c>
      <c r="G37" s="111" t="s">
        <v>3</v>
      </c>
      <c r="H37" s="112" t="s">
        <v>3</v>
      </c>
      <c r="I37" s="18">
        <f t="shared" si="0"/>
        <v>60</v>
      </c>
      <c r="J37" s="19">
        <f t="shared" si="9"/>
        <v>0</v>
      </c>
      <c r="K37" s="19">
        <f t="shared" si="9"/>
        <v>60</v>
      </c>
      <c r="L37" s="19">
        <f t="shared" si="9"/>
        <v>0</v>
      </c>
      <c r="M37" s="70">
        <f t="shared" si="9"/>
        <v>0</v>
      </c>
      <c r="N37" s="18">
        <f t="shared" si="9"/>
        <v>40</v>
      </c>
      <c r="O37" s="20">
        <f t="shared" si="9"/>
        <v>0</v>
      </c>
      <c r="P37" s="74"/>
      <c r="Q37" s="80"/>
      <c r="R37" s="27"/>
      <c r="S37" s="27"/>
      <c r="T37" s="28"/>
      <c r="U37" s="85"/>
      <c r="V37" s="76"/>
      <c r="W37" s="30"/>
      <c r="X37" s="43"/>
      <c r="Y37" s="35"/>
      <c r="Z37" s="35"/>
      <c r="AA37" s="44"/>
      <c r="AB37" s="68"/>
      <c r="AC37" s="29"/>
      <c r="AD37" s="30"/>
      <c r="AE37" s="43"/>
      <c r="AF37" s="35">
        <v>30</v>
      </c>
      <c r="AG37" s="35"/>
      <c r="AH37" s="44"/>
      <c r="AI37" s="68">
        <v>20</v>
      </c>
      <c r="AJ37" s="29">
        <v>0</v>
      </c>
      <c r="AK37" s="30" t="s">
        <v>4</v>
      </c>
      <c r="AL37" s="43"/>
      <c r="AM37" s="35">
        <v>30</v>
      </c>
      <c r="AN37" s="35"/>
      <c r="AO37" s="44"/>
      <c r="AP37" s="68">
        <v>20</v>
      </c>
      <c r="AQ37" s="29">
        <v>0</v>
      </c>
      <c r="AR37" s="30" t="s">
        <v>4</v>
      </c>
      <c r="AS37" s="43"/>
      <c r="AT37" s="35"/>
      <c r="AU37" s="35"/>
      <c r="AV37" s="44"/>
      <c r="AW37" s="68"/>
      <c r="AX37" s="29"/>
      <c r="AY37" s="30"/>
      <c r="AZ37" s="43"/>
      <c r="BA37" s="35"/>
      <c r="BB37" s="35"/>
      <c r="BC37" s="129"/>
      <c r="BD37" s="68"/>
      <c r="BE37" s="29"/>
      <c r="BF37" s="30"/>
      <c r="BG37" s="43"/>
      <c r="BH37" s="35"/>
      <c r="BI37" s="35"/>
      <c r="BJ37" s="44"/>
      <c r="BK37" s="68"/>
      <c r="BL37" s="29"/>
      <c r="BM37" s="30"/>
      <c r="BN37" s="127"/>
      <c r="BO37" s="128"/>
      <c r="BP37" s="35"/>
      <c r="BQ37" s="44"/>
      <c r="BR37" s="68"/>
      <c r="BS37" s="29"/>
      <c r="BT37" s="30"/>
      <c r="BU37" s="43"/>
      <c r="BV37" s="35"/>
      <c r="BW37" s="35"/>
      <c r="BX37" s="44"/>
      <c r="BY37" s="68"/>
      <c r="BZ37" s="29"/>
      <c r="CA37" s="30"/>
      <c r="CB37" s="43"/>
      <c r="CC37" s="35"/>
      <c r="CD37" s="35"/>
      <c r="CE37" s="129"/>
      <c r="CF37" s="68"/>
      <c r="CG37" s="29"/>
      <c r="CH37" s="30"/>
      <c r="CI37" s="22">
        <f t="shared" si="2"/>
        <v>0</v>
      </c>
      <c r="CJ37" s="3">
        <f t="shared" si="2"/>
        <v>0</v>
      </c>
      <c r="CK37" s="3">
        <f t="shared" si="3"/>
        <v>0</v>
      </c>
      <c r="CL37" s="3">
        <f t="shared" si="4"/>
        <v>0</v>
      </c>
      <c r="CM37" s="95">
        <f t="shared" si="5"/>
        <v>0</v>
      </c>
      <c r="CN37" s="4">
        <f t="shared" si="6"/>
        <v>0</v>
      </c>
      <c r="CO37" s="51">
        <f t="shared" si="7"/>
        <v>0</v>
      </c>
    </row>
    <row r="38" spans="1:93" x14ac:dyDescent="0.25">
      <c r="A38" s="174">
        <v>27</v>
      </c>
      <c r="B38" s="115" t="s">
        <v>183</v>
      </c>
      <c r="C38" s="122" t="s">
        <v>61</v>
      </c>
      <c r="D38" s="123" t="s">
        <v>220</v>
      </c>
      <c r="E38" s="111" t="s">
        <v>3</v>
      </c>
      <c r="F38" s="111" t="s">
        <v>3</v>
      </c>
      <c r="G38" s="113" t="s">
        <v>3</v>
      </c>
      <c r="H38" s="112" t="s">
        <v>1</v>
      </c>
      <c r="I38" s="18">
        <f t="shared" si="0"/>
        <v>26</v>
      </c>
      <c r="J38" s="19">
        <f t="shared" si="9"/>
        <v>13</v>
      </c>
      <c r="K38" s="19">
        <f t="shared" si="9"/>
        <v>13</v>
      </c>
      <c r="L38" s="19">
        <f t="shared" si="9"/>
        <v>0</v>
      </c>
      <c r="M38" s="70">
        <f t="shared" si="9"/>
        <v>0</v>
      </c>
      <c r="N38" s="18">
        <f t="shared" si="9"/>
        <v>24</v>
      </c>
      <c r="O38" s="20">
        <f t="shared" si="9"/>
        <v>2</v>
      </c>
      <c r="P38" s="74">
        <v>1</v>
      </c>
      <c r="Q38" s="80"/>
      <c r="R38" s="27"/>
      <c r="S38" s="27"/>
      <c r="T38" s="28"/>
      <c r="U38" s="85"/>
      <c r="V38" s="76"/>
      <c r="W38" s="30"/>
      <c r="X38" s="43"/>
      <c r="Y38" s="35"/>
      <c r="Z38" s="35"/>
      <c r="AA38" s="44"/>
      <c r="AB38" s="68"/>
      <c r="AC38" s="29"/>
      <c r="AD38" s="30"/>
      <c r="AE38" s="43"/>
      <c r="AF38" s="35"/>
      <c r="AG38" s="35"/>
      <c r="AH38" s="44"/>
      <c r="AI38" s="68"/>
      <c r="AJ38" s="29"/>
      <c r="AK38" s="30"/>
      <c r="AL38" s="43">
        <v>13</v>
      </c>
      <c r="AM38" s="35">
        <v>13</v>
      </c>
      <c r="AN38" s="35"/>
      <c r="AO38" s="44"/>
      <c r="AP38" s="68">
        <v>24</v>
      </c>
      <c r="AQ38" s="29">
        <v>2</v>
      </c>
      <c r="AR38" s="30" t="s">
        <v>0</v>
      </c>
      <c r="AS38" s="43"/>
      <c r="AT38" s="35"/>
      <c r="AU38" s="35"/>
      <c r="AV38" s="44"/>
      <c r="AW38" s="68"/>
      <c r="AX38" s="29"/>
      <c r="AY38" s="30"/>
      <c r="AZ38" s="43"/>
      <c r="BA38" s="35"/>
      <c r="BB38" s="35"/>
      <c r="BC38" s="129"/>
      <c r="BD38" s="68"/>
      <c r="BE38" s="29"/>
      <c r="BF38" s="30"/>
      <c r="BG38" s="43"/>
      <c r="BH38" s="35"/>
      <c r="BI38" s="35"/>
      <c r="BJ38" s="44"/>
      <c r="BK38" s="68"/>
      <c r="BL38" s="29"/>
      <c r="BM38" s="30"/>
      <c r="BN38" s="43"/>
      <c r="BO38" s="35"/>
      <c r="BP38" s="35"/>
      <c r="BQ38" s="44"/>
      <c r="BR38" s="68"/>
      <c r="BS38" s="29"/>
      <c r="BT38" s="30"/>
      <c r="BU38" s="43"/>
      <c r="BV38" s="35"/>
      <c r="BW38" s="35"/>
      <c r="BX38" s="44"/>
      <c r="BY38" s="68"/>
      <c r="BZ38" s="29"/>
      <c r="CA38" s="30"/>
      <c r="CB38" s="43"/>
      <c r="CC38" s="35"/>
      <c r="CD38" s="35"/>
      <c r="CE38" s="129"/>
      <c r="CF38" s="68"/>
      <c r="CG38" s="29"/>
      <c r="CH38" s="30"/>
      <c r="CI38" s="22">
        <f t="shared" si="2"/>
        <v>0</v>
      </c>
      <c r="CJ38" s="3">
        <f t="shared" si="2"/>
        <v>1</v>
      </c>
      <c r="CK38" s="3">
        <f t="shared" si="3"/>
        <v>13</v>
      </c>
      <c r="CL38" s="3">
        <f t="shared" si="4"/>
        <v>0</v>
      </c>
      <c r="CM38" s="95">
        <f t="shared" si="5"/>
        <v>0</v>
      </c>
      <c r="CN38" s="4">
        <f t="shared" si="6"/>
        <v>1.04</v>
      </c>
      <c r="CO38" s="51">
        <f t="shared" si="7"/>
        <v>0.96</v>
      </c>
    </row>
    <row r="39" spans="1:93" x14ac:dyDescent="0.25">
      <c r="A39" s="174">
        <v>28</v>
      </c>
      <c r="B39" s="115" t="s">
        <v>84</v>
      </c>
      <c r="C39" s="122" t="s">
        <v>85</v>
      </c>
      <c r="D39" s="123" t="s">
        <v>221</v>
      </c>
      <c r="E39" s="111" t="s">
        <v>3</v>
      </c>
      <c r="F39" s="111" t="s">
        <v>3</v>
      </c>
      <c r="G39" s="111" t="s">
        <v>3</v>
      </c>
      <c r="H39" s="112" t="s">
        <v>1</v>
      </c>
      <c r="I39" s="18">
        <f t="shared" si="0"/>
        <v>52</v>
      </c>
      <c r="J39" s="19">
        <f t="shared" si="9"/>
        <v>13</v>
      </c>
      <c r="K39" s="19">
        <f t="shared" si="9"/>
        <v>39</v>
      </c>
      <c r="L39" s="19">
        <f t="shared" si="9"/>
        <v>0</v>
      </c>
      <c r="M39" s="70">
        <f t="shared" si="9"/>
        <v>0</v>
      </c>
      <c r="N39" s="18">
        <f t="shared" si="9"/>
        <v>48</v>
      </c>
      <c r="O39" s="20">
        <f t="shared" si="9"/>
        <v>4</v>
      </c>
      <c r="P39" s="74">
        <v>3</v>
      </c>
      <c r="Q39" s="80"/>
      <c r="R39" s="27"/>
      <c r="S39" s="27"/>
      <c r="T39" s="28"/>
      <c r="U39" s="85"/>
      <c r="V39" s="76"/>
      <c r="W39" s="30"/>
      <c r="X39" s="43"/>
      <c r="Y39" s="35"/>
      <c r="Z39" s="35"/>
      <c r="AA39" s="44"/>
      <c r="AB39" s="68"/>
      <c r="AC39" s="29"/>
      <c r="AD39" s="30"/>
      <c r="AE39" s="43"/>
      <c r="AF39" s="35"/>
      <c r="AG39" s="35"/>
      <c r="AH39" s="44"/>
      <c r="AI39" s="68"/>
      <c r="AJ39" s="29"/>
      <c r="AK39" s="30"/>
      <c r="AL39" s="43">
        <v>13</v>
      </c>
      <c r="AM39" s="35">
        <v>39</v>
      </c>
      <c r="AN39" s="35"/>
      <c r="AO39" s="44"/>
      <c r="AP39" s="68">
        <v>48</v>
      </c>
      <c r="AQ39" s="29">
        <v>4</v>
      </c>
      <c r="AR39" s="30" t="s">
        <v>2</v>
      </c>
      <c r="AS39" s="43"/>
      <c r="AT39" s="35"/>
      <c r="AU39" s="35"/>
      <c r="AV39" s="44"/>
      <c r="AW39" s="68"/>
      <c r="AX39" s="29"/>
      <c r="AY39" s="30"/>
      <c r="AZ39" s="43"/>
      <c r="BA39" s="35"/>
      <c r="BB39" s="35"/>
      <c r="BC39" s="129"/>
      <c r="BD39" s="68"/>
      <c r="BE39" s="29"/>
      <c r="BF39" s="30"/>
      <c r="BG39" s="43"/>
      <c r="BH39" s="35"/>
      <c r="BI39" s="35"/>
      <c r="BJ39" s="44"/>
      <c r="BK39" s="68"/>
      <c r="BL39" s="29"/>
      <c r="BM39" s="30"/>
      <c r="BN39" s="43"/>
      <c r="BO39" s="35"/>
      <c r="BP39" s="35"/>
      <c r="BQ39" s="44"/>
      <c r="BR39" s="68"/>
      <c r="BS39" s="29"/>
      <c r="BT39" s="30"/>
      <c r="BU39" s="43"/>
      <c r="BV39" s="35"/>
      <c r="BW39" s="35"/>
      <c r="BX39" s="44"/>
      <c r="BY39" s="68"/>
      <c r="BZ39" s="29"/>
      <c r="CA39" s="30"/>
      <c r="CB39" s="43"/>
      <c r="CC39" s="35"/>
      <c r="CD39" s="35"/>
      <c r="CE39" s="129"/>
      <c r="CF39" s="68"/>
      <c r="CG39" s="29"/>
      <c r="CH39" s="30"/>
      <c r="CI39" s="22">
        <f t="shared" si="2"/>
        <v>0</v>
      </c>
      <c r="CJ39" s="3">
        <f t="shared" si="2"/>
        <v>3</v>
      </c>
      <c r="CK39" s="3">
        <f t="shared" si="3"/>
        <v>39</v>
      </c>
      <c r="CL39" s="3">
        <f t="shared" si="4"/>
        <v>0</v>
      </c>
      <c r="CM39" s="95">
        <f t="shared" si="5"/>
        <v>0</v>
      </c>
      <c r="CN39" s="4">
        <f t="shared" si="6"/>
        <v>2.08</v>
      </c>
      <c r="CO39" s="51">
        <f t="shared" si="7"/>
        <v>1.92</v>
      </c>
    </row>
    <row r="40" spans="1:93" x14ac:dyDescent="0.25">
      <c r="A40" s="174">
        <v>29</v>
      </c>
      <c r="B40" s="115" t="s">
        <v>184</v>
      </c>
      <c r="C40" s="122" t="s">
        <v>67</v>
      </c>
      <c r="D40" s="123" t="s">
        <v>288</v>
      </c>
      <c r="E40" s="111" t="s">
        <v>1</v>
      </c>
      <c r="F40" s="111" t="s">
        <v>3</v>
      </c>
      <c r="G40" s="111" t="s">
        <v>3</v>
      </c>
      <c r="H40" s="112" t="s">
        <v>1</v>
      </c>
      <c r="I40" s="18">
        <f t="shared" si="0"/>
        <v>39</v>
      </c>
      <c r="J40" s="19">
        <f t="shared" si="9"/>
        <v>0</v>
      </c>
      <c r="K40" s="19">
        <f t="shared" si="9"/>
        <v>26</v>
      </c>
      <c r="L40" s="19">
        <f t="shared" si="9"/>
        <v>0</v>
      </c>
      <c r="M40" s="70">
        <f t="shared" si="9"/>
        <v>13</v>
      </c>
      <c r="N40" s="18">
        <f t="shared" si="9"/>
        <v>36</v>
      </c>
      <c r="O40" s="20">
        <f t="shared" si="9"/>
        <v>3</v>
      </c>
      <c r="P40" s="74">
        <v>3</v>
      </c>
      <c r="Q40" s="80"/>
      <c r="R40" s="27"/>
      <c r="S40" s="27"/>
      <c r="T40" s="28"/>
      <c r="U40" s="85"/>
      <c r="V40" s="76"/>
      <c r="W40" s="30"/>
      <c r="X40" s="43"/>
      <c r="Y40" s="35"/>
      <c r="Z40" s="35"/>
      <c r="AA40" s="44"/>
      <c r="AB40" s="68"/>
      <c r="AC40" s="29"/>
      <c r="AD40" s="30"/>
      <c r="AE40" s="127"/>
      <c r="AF40" s="128"/>
      <c r="AG40" s="128"/>
      <c r="AH40" s="44"/>
      <c r="AI40" s="68"/>
      <c r="AJ40" s="29"/>
      <c r="AK40" s="30"/>
      <c r="AL40" s="127"/>
      <c r="AM40" s="128">
        <v>26</v>
      </c>
      <c r="AN40" s="128"/>
      <c r="AO40" s="133">
        <v>13</v>
      </c>
      <c r="AP40" s="68">
        <v>36</v>
      </c>
      <c r="AQ40" s="29">
        <v>3</v>
      </c>
      <c r="AR40" s="30" t="s">
        <v>2</v>
      </c>
      <c r="AS40" s="43"/>
      <c r="AT40" s="35"/>
      <c r="AU40" s="35"/>
      <c r="AV40" s="44"/>
      <c r="AW40" s="68"/>
      <c r="AX40" s="29"/>
      <c r="AY40" s="30"/>
      <c r="AZ40" s="43"/>
      <c r="BA40" s="35"/>
      <c r="BB40" s="35"/>
      <c r="BC40" s="129"/>
      <c r="BD40" s="68"/>
      <c r="BE40" s="29"/>
      <c r="BF40" s="30"/>
      <c r="BG40" s="43"/>
      <c r="BH40" s="35"/>
      <c r="BI40" s="35"/>
      <c r="BJ40" s="44"/>
      <c r="BK40" s="68"/>
      <c r="BL40" s="29"/>
      <c r="BM40" s="30"/>
      <c r="BN40" s="43"/>
      <c r="BO40" s="35"/>
      <c r="BP40" s="35"/>
      <c r="BQ40" s="44"/>
      <c r="BR40" s="68"/>
      <c r="BS40" s="29"/>
      <c r="BT40" s="30"/>
      <c r="BU40" s="43"/>
      <c r="BV40" s="35"/>
      <c r="BW40" s="35"/>
      <c r="BX40" s="44"/>
      <c r="BY40" s="68"/>
      <c r="BZ40" s="29"/>
      <c r="CA40" s="30"/>
      <c r="CB40" s="43"/>
      <c r="CC40" s="35"/>
      <c r="CD40" s="35"/>
      <c r="CE40" s="129"/>
      <c r="CF40" s="68"/>
      <c r="CG40" s="29"/>
      <c r="CH40" s="30"/>
      <c r="CI40" s="22">
        <f t="shared" si="2"/>
        <v>0</v>
      </c>
      <c r="CJ40" s="3">
        <f t="shared" si="2"/>
        <v>3</v>
      </c>
      <c r="CK40" s="3">
        <f t="shared" si="3"/>
        <v>39</v>
      </c>
      <c r="CL40" s="3">
        <f t="shared" si="4"/>
        <v>3</v>
      </c>
      <c r="CM40" s="95">
        <f t="shared" si="5"/>
        <v>0</v>
      </c>
      <c r="CN40" s="4">
        <f t="shared" si="6"/>
        <v>1.56</v>
      </c>
      <c r="CO40" s="51">
        <f t="shared" si="7"/>
        <v>1.44</v>
      </c>
    </row>
    <row r="41" spans="1:93" ht="12.75" customHeight="1" x14ac:dyDescent="0.25">
      <c r="A41" s="174">
        <v>30</v>
      </c>
      <c r="B41" s="115" t="s">
        <v>185</v>
      </c>
      <c r="C41" s="122" t="s">
        <v>67</v>
      </c>
      <c r="D41" s="125" t="s">
        <v>287</v>
      </c>
      <c r="E41" s="111" t="s">
        <v>1</v>
      </c>
      <c r="F41" s="111" t="s">
        <v>3</v>
      </c>
      <c r="G41" s="110" t="s">
        <v>3</v>
      </c>
      <c r="H41" s="112" t="s">
        <v>1</v>
      </c>
      <c r="I41" s="18">
        <f t="shared" si="0"/>
        <v>39</v>
      </c>
      <c r="J41" s="19">
        <f t="shared" si="9"/>
        <v>0</v>
      </c>
      <c r="K41" s="19">
        <f t="shared" si="9"/>
        <v>26</v>
      </c>
      <c r="L41" s="19">
        <f t="shared" si="9"/>
        <v>0</v>
      </c>
      <c r="M41" s="70">
        <f t="shared" si="9"/>
        <v>13</v>
      </c>
      <c r="N41" s="18">
        <f t="shared" si="9"/>
        <v>36</v>
      </c>
      <c r="O41" s="20">
        <f t="shared" si="9"/>
        <v>3</v>
      </c>
      <c r="P41" s="74">
        <v>3</v>
      </c>
      <c r="Q41" s="80"/>
      <c r="R41" s="27"/>
      <c r="S41" s="27"/>
      <c r="T41" s="28"/>
      <c r="U41" s="85"/>
      <c r="V41" s="76"/>
      <c r="W41" s="30"/>
      <c r="X41" s="43"/>
      <c r="Y41" s="35"/>
      <c r="Z41" s="35"/>
      <c r="AA41" s="44"/>
      <c r="AB41" s="68"/>
      <c r="AC41" s="29"/>
      <c r="AD41" s="30"/>
      <c r="AE41" s="43"/>
      <c r="AF41" s="35"/>
      <c r="AG41" s="35"/>
      <c r="AH41" s="44"/>
      <c r="AI41" s="68"/>
      <c r="AJ41" s="29"/>
      <c r="AK41" s="30"/>
      <c r="AL41" s="135"/>
      <c r="AM41" s="136">
        <v>26</v>
      </c>
      <c r="AN41" s="136"/>
      <c r="AO41" s="132">
        <v>13</v>
      </c>
      <c r="AP41" s="85">
        <v>36</v>
      </c>
      <c r="AQ41" s="76">
        <v>3</v>
      </c>
      <c r="AR41" s="30" t="s">
        <v>2</v>
      </c>
      <c r="AS41" s="43"/>
      <c r="AT41" s="35"/>
      <c r="AU41" s="35"/>
      <c r="AV41" s="44"/>
      <c r="AW41" s="68"/>
      <c r="AX41" s="29"/>
      <c r="AY41" s="30"/>
      <c r="AZ41" s="43"/>
      <c r="BA41" s="35"/>
      <c r="BB41" s="35"/>
      <c r="BC41" s="129"/>
      <c r="BD41" s="68"/>
      <c r="BE41" s="29"/>
      <c r="BF41" s="30"/>
      <c r="BG41" s="43"/>
      <c r="BH41" s="35"/>
      <c r="BI41" s="35"/>
      <c r="BJ41" s="44"/>
      <c r="BK41" s="68"/>
      <c r="BL41" s="29"/>
      <c r="BM41" s="30"/>
      <c r="BN41" s="43"/>
      <c r="BO41" s="35"/>
      <c r="BP41" s="35"/>
      <c r="BQ41" s="44"/>
      <c r="BR41" s="68"/>
      <c r="BS41" s="29"/>
      <c r="BT41" s="30"/>
      <c r="BU41" s="43"/>
      <c r="BV41" s="35"/>
      <c r="BW41" s="35"/>
      <c r="BX41" s="44"/>
      <c r="BY41" s="68"/>
      <c r="BZ41" s="29"/>
      <c r="CA41" s="30"/>
      <c r="CB41" s="43"/>
      <c r="CC41" s="35"/>
      <c r="CD41" s="35"/>
      <c r="CE41" s="129"/>
      <c r="CF41" s="68"/>
      <c r="CG41" s="29"/>
      <c r="CH41" s="30"/>
      <c r="CI41" s="22">
        <f t="shared" si="2"/>
        <v>0</v>
      </c>
      <c r="CJ41" s="3">
        <f t="shared" si="2"/>
        <v>3</v>
      </c>
      <c r="CK41" s="3">
        <f t="shared" si="3"/>
        <v>39</v>
      </c>
      <c r="CL41" s="3">
        <f t="shared" si="4"/>
        <v>3</v>
      </c>
      <c r="CM41" s="95">
        <f t="shared" si="5"/>
        <v>0</v>
      </c>
      <c r="CN41" s="4">
        <f t="shared" si="6"/>
        <v>1.56</v>
      </c>
      <c r="CO41" s="51">
        <f t="shared" si="7"/>
        <v>1.44</v>
      </c>
    </row>
    <row r="42" spans="1:93" ht="12.75" customHeight="1" x14ac:dyDescent="0.25">
      <c r="A42" s="174">
        <v>31</v>
      </c>
      <c r="B42" s="115" t="s">
        <v>186</v>
      </c>
      <c r="C42" s="122" t="s">
        <v>78</v>
      </c>
      <c r="D42" s="125" t="s">
        <v>222</v>
      </c>
      <c r="E42" s="111" t="s">
        <v>3</v>
      </c>
      <c r="F42" s="111" t="s">
        <v>3</v>
      </c>
      <c r="G42" s="111" t="s">
        <v>3</v>
      </c>
      <c r="H42" s="112" t="s">
        <v>1</v>
      </c>
      <c r="I42" s="18">
        <f t="shared" si="0"/>
        <v>26</v>
      </c>
      <c r="J42" s="19">
        <f t="shared" si="9"/>
        <v>0</v>
      </c>
      <c r="K42" s="19">
        <f t="shared" si="9"/>
        <v>26</v>
      </c>
      <c r="L42" s="19">
        <f t="shared" si="9"/>
        <v>0</v>
      </c>
      <c r="M42" s="70">
        <f t="shared" si="9"/>
        <v>0</v>
      </c>
      <c r="N42" s="18">
        <f t="shared" si="9"/>
        <v>24</v>
      </c>
      <c r="O42" s="20">
        <f t="shared" si="9"/>
        <v>2</v>
      </c>
      <c r="P42" s="74">
        <v>2</v>
      </c>
      <c r="Q42" s="80"/>
      <c r="R42" s="27"/>
      <c r="S42" s="27"/>
      <c r="T42" s="28"/>
      <c r="U42" s="85"/>
      <c r="V42" s="76"/>
      <c r="W42" s="30"/>
      <c r="X42" s="43"/>
      <c r="Y42" s="35"/>
      <c r="Z42" s="35"/>
      <c r="AA42" s="44"/>
      <c r="AB42" s="68"/>
      <c r="AC42" s="29"/>
      <c r="AD42" s="30"/>
      <c r="AE42" s="43"/>
      <c r="AF42" s="35"/>
      <c r="AG42" s="35"/>
      <c r="AH42" s="44"/>
      <c r="AI42" s="68"/>
      <c r="AJ42" s="29"/>
      <c r="AK42" s="30"/>
      <c r="AL42" s="43"/>
      <c r="AM42" s="35">
        <v>26</v>
      </c>
      <c r="AN42" s="35"/>
      <c r="AO42" s="129"/>
      <c r="AP42" s="68">
        <v>24</v>
      </c>
      <c r="AQ42" s="29">
        <v>2</v>
      </c>
      <c r="AR42" s="30" t="s">
        <v>2</v>
      </c>
      <c r="AS42" s="43"/>
      <c r="AT42" s="35"/>
      <c r="AU42" s="35"/>
      <c r="AV42" s="44"/>
      <c r="AW42" s="68"/>
      <c r="AX42" s="29"/>
      <c r="AY42" s="30"/>
      <c r="AZ42" s="43"/>
      <c r="BA42" s="35"/>
      <c r="BB42" s="35"/>
      <c r="BC42" s="129"/>
      <c r="BD42" s="68"/>
      <c r="BE42" s="29"/>
      <c r="BF42" s="30"/>
      <c r="BG42" s="127"/>
      <c r="BH42" s="128"/>
      <c r="BI42" s="128"/>
      <c r="BJ42" s="44"/>
      <c r="BK42" s="68"/>
      <c r="BL42" s="29"/>
      <c r="BM42" s="30"/>
      <c r="BN42" s="43"/>
      <c r="BO42" s="35"/>
      <c r="BP42" s="35"/>
      <c r="BQ42" s="44"/>
      <c r="BR42" s="68"/>
      <c r="BS42" s="29"/>
      <c r="BT42" s="30"/>
      <c r="BU42" s="43"/>
      <c r="BV42" s="35"/>
      <c r="BW42" s="35"/>
      <c r="BX42" s="44"/>
      <c r="BY42" s="68"/>
      <c r="BZ42" s="29"/>
      <c r="CA42" s="30"/>
      <c r="CB42" s="43"/>
      <c r="CC42" s="35"/>
      <c r="CD42" s="35"/>
      <c r="CE42" s="129"/>
      <c r="CF42" s="68"/>
      <c r="CG42" s="29"/>
      <c r="CH42" s="30"/>
      <c r="CI42" s="22">
        <f t="shared" si="2"/>
        <v>0</v>
      </c>
      <c r="CJ42" s="3">
        <f t="shared" si="2"/>
        <v>2</v>
      </c>
      <c r="CK42" s="3">
        <f t="shared" si="3"/>
        <v>26</v>
      </c>
      <c r="CL42" s="3">
        <f t="shared" si="4"/>
        <v>0</v>
      </c>
      <c r="CM42" s="95">
        <f t="shared" si="5"/>
        <v>0</v>
      </c>
      <c r="CN42" s="4">
        <f t="shared" si="6"/>
        <v>1.04</v>
      </c>
      <c r="CO42" s="51">
        <f t="shared" si="7"/>
        <v>0.96</v>
      </c>
    </row>
    <row r="43" spans="1:93" x14ac:dyDescent="0.25">
      <c r="A43" s="174">
        <v>32</v>
      </c>
      <c r="B43" s="115" t="s">
        <v>92</v>
      </c>
      <c r="C43" s="122" t="s">
        <v>78</v>
      </c>
      <c r="D43" s="123" t="s">
        <v>223</v>
      </c>
      <c r="E43" s="111" t="s">
        <v>3</v>
      </c>
      <c r="F43" s="111" t="s">
        <v>3</v>
      </c>
      <c r="G43" s="113" t="s">
        <v>3</v>
      </c>
      <c r="H43" s="112" t="s">
        <v>1</v>
      </c>
      <c r="I43" s="18">
        <f t="shared" si="0"/>
        <v>65</v>
      </c>
      <c r="J43" s="19">
        <f t="shared" si="9"/>
        <v>19</v>
      </c>
      <c r="K43" s="19">
        <f t="shared" si="9"/>
        <v>13</v>
      </c>
      <c r="L43" s="19">
        <f t="shared" si="9"/>
        <v>0</v>
      </c>
      <c r="M43" s="70">
        <f t="shared" si="9"/>
        <v>33</v>
      </c>
      <c r="N43" s="18">
        <f t="shared" si="9"/>
        <v>60</v>
      </c>
      <c r="O43" s="20">
        <f t="shared" si="9"/>
        <v>5</v>
      </c>
      <c r="P43" s="74">
        <v>3</v>
      </c>
      <c r="Q43" s="80"/>
      <c r="R43" s="27"/>
      <c r="S43" s="27"/>
      <c r="T43" s="28"/>
      <c r="U43" s="85"/>
      <c r="V43" s="76"/>
      <c r="W43" s="30"/>
      <c r="X43" s="43"/>
      <c r="Y43" s="35"/>
      <c r="Z43" s="35"/>
      <c r="AA43" s="44"/>
      <c r="AB43" s="68"/>
      <c r="AC43" s="29"/>
      <c r="AD43" s="30"/>
      <c r="AE43" s="127"/>
      <c r="AF43" s="128"/>
      <c r="AG43" s="128"/>
      <c r="AH43" s="44"/>
      <c r="AI43" s="68"/>
      <c r="AJ43" s="29"/>
      <c r="AK43" s="30"/>
      <c r="AL43" s="127">
        <v>19</v>
      </c>
      <c r="AM43" s="128">
        <v>13</v>
      </c>
      <c r="AN43" s="128"/>
      <c r="AO43" s="133">
        <v>33</v>
      </c>
      <c r="AP43" s="68">
        <v>60</v>
      </c>
      <c r="AQ43" s="29">
        <v>5</v>
      </c>
      <c r="AR43" s="30" t="s">
        <v>2</v>
      </c>
      <c r="AS43" s="43"/>
      <c r="AT43" s="35"/>
      <c r="AU43" s="35"/>
      <c r="AV43" s="44"/>
      <c r="AW43" s="68"/>
      <c r="AX43" s="29"/>
      <c r="AY43" s="30"/>
      <c r="AZ43" s="43"/>
      <c r="BA43" s="35"/>
      <c r="BB43" s="35"/>
      <c r="BC43" s="129"/>
      <c r="BD43" s="68"/>
      <c r="BE43" s="29"/>
      <c r="BF43" s="30"/>
      <c r="BG43" s="127"/>
      <c r="BH43" s="128"/>
      <c r="BI43" s="128"/>
      <c r="BJ43" s="44"/>
      <c r="BK43" s="68"/>
      <c r="BL43" s="29"/>
      <c r="BM43" s="30"/>
      <c r="BN43" s="43"/>
      <c r="BO43" s="35"/>
      <c r="BP43" s="35"/>
      <c r="BQ43" s="44"/>
      <c r="BR43" s="68"/>
      <c r="BS43" s="29"/>
      <c r="BT43" s="30"/>
      <c r="BU43" s="43"/>
      <c r="BV43" s="35"/>
      <c r="BW43" s="35"/>
      <c r="BX43" s="44"/>
      <c r="BY43" s="68"/>
      <c r="BZ43" s="29"/>
      <c r="CA43" s="30"/>
      <c r="CB43" s="43"/>
      <c r="CC43" s="35"/>
      <c r="CD43" s="35"/>
      <c r="CE43" s="129"/>
      <c r="CF43" s="68"/>
      <c r="CG43" s="29"/>
      <c r="CH43" s="30"/>
      <c r="CI43" s="22">
        <f t="shared" si="2"/>
        <v>0</v>
      </c>
      <c r="CJ43" s="3">
        <f t="shared" si="2"/>
        <v>3</v>
      </c>
      <c r="CK43" s="3">
        <f t="shared" si="3"/>
        <v>46</v>
      </c>
      <c r="CL43" s="3">
        <f t="shared" si="4"/>
        <v>0</v>
      </c>
      <c r="CM43" s="95">
        <f t="shared" si="5"/>
        <v>0</v>
      </c>
      <c r="CN43" s="4">
        <f t="shared" si="6"/>
        <v>2.6</v>
      </c>
      <c r="CO43" s="51">
        <f t="shared" si="7"/>
        <v>2.4</v>
      </c>
    </row>
    <row r="44" spans="1:93" ht="25" x14ac:dyDescent="0.25">
      <c r="A44" s="174">
        <v>33</v>
      </c>
      <c r="B44" s="115" t="s">
        <v>93</v>
      </c>
      <c r="C44" s="122" t="s">
        <v>69</v>
      </c>
      <c r="D44" s="123" t="s">
        <v>224</v>
      </c>
      <c r="E44" s="111" t="s">
        <v>3</v>
      </c>
      <c r="F44" s="111" t="s">
        <v>3</v>
      </c>
      <c r="G44" s="111" t="s">
        <v>3</v>
      </c>
      <c r="H44" s="112" t="s">
        <v>1</v>
      </c>
      <c r="I44" s="18">
        <f t="shared" si="0"/>
        <v>39</v>
      </c>
      <c r="J44" s="19">
        <f t="shared" si="9"/>
        <v>0</v>
      </c>
      <c r="K44" s="19">
        <f t="shared" si="9"/>
        <v>0</v>
      </c>
      <c r="L44" s="19">
        <f t="shared" si="9"/>
        <v>23</v>
      </c>
      <c r="M44" s="70">
        <f t="shared" si="9"/>
        <v>16</v>
      </c>
      <c r="N44" s="18">
        <f t="shared" si="9"/>
        <v>36</v>
      </c>
      <c r="O44" s="20">
        <f t="shared" si="9"/>
        <v>3</v>
      </c>
      <c r="P44" s="74">
        <v>3</v>
      </c>
      <c r="Q44" s="80"/>
      <c r="R44" s="27"/>
      <c r="S44" s="27"/>
      <c r="T44" s="28"/>
      <c r="U44" s="85"/>
      <c r="V44" s="76"/>
      <c r="W44" s="30"/>
      <c r="X44" s="43"/>
      <c r="Y44" s="35"/>
      <c r="Z44" s="35"/>
      <c r="AA44" s="44"/>
      <c r="AB44" s="68"/>
      <c r="AC44" s="29"/>
      <c r="AD44" s="30"/>
      <c r="AE44" s="43"/>
      <c r="AF44" s="35"/>
      <c r="AG44" s="35"/>
      <c r="AH44" s="44"/>
      <c r="AI44" s="68"/>
      <c r="AJ44" s="29"/>
      <c r="AK44" s="30"/>
      <c r="AL44" s="127"/>
      <c r="AM44" s="128"/>
      <c r="AN44" s="128">
        <v>23</v>
      </c>
      <c r="AO44" s="133">
        <v>16</v>
      </c>
      <c r="AP44" s="68">
        <v>36</v>
      </c>
      <c r="AQ44" s="29">
        <v>3</v>
      </c>
      <c r="AR44" s="30" t="s">
        <v>2</v>
      </c>
      <c r="AS44" s="43"/>
      <c r="AT44" s="35"/>
      <c r="AU44" s="35"/>
      <c r="AV44" s="44"/>
      <c r="AW44" s="68"/>
      <c r="AX44" s="29"/>
      <c r="AY44" s="30"/>
      <c r="AZ44" s="43"/>
      <c r="BA44" s="35"/>
      <c r="BB44" s="35"/>
      <c r="BC44" s="129"/>
      <c r="BD44" s="68"/>
      <c r="BE44" s="29"/>
      <c r="BF44" s="30"/>
      <c r="BG44" s="127"/>
      <c r="BH44" s="128"/>
      <c r="BI44" s="128"/>
      <c r="BJ44" s="44"/>
      <c r="BK44" s="68"/>
      <c r="BL44" s="29"/>
      <c r="BM44" s="30"/>
      <c r="BN44" s="127"/>
      <c r="BO44" s="128"/>
      <c r="BP44" s="35"/>
      <c r="BQ44" s="44"/>
      <c r="BR44" s="68"/>
      <c r="BS44" s="29"/>
      <c r="BT44" s="30"/>
      <c r="BU44" s="43"/>
      <c r="BV44" s="35"/>
      <c r="BW44" s="35"/>
      <c r="BX44" s="44"/>
      <c r="BY44" s="68"/>
      <c r="BZ44" s="29"/>
      <c r="CA44" s="30"/>
      <c r="CB44" s="43"/>
      <c r="CC44" s="35"/>
      <c r="CD44" s="35"/>
      <c r="CE44" s="129"/>
      <c r="CF44" s="68"/>
      <c r="CG44" s="29"/>
      <c r="CH44" s="30"/>
      <c r="CI44" s="22">
        <f t="shared" ref="CI44:CJ60" si="10">IF(G44="T", O44, 0)</f>
        <v>0</v>
      </c>
      <c r="CJ44" s="3">
        <f t="shared" si="10"/>
        <v>3</v>
      </c>
      <c r="CK44" s="3">
        <f t="shared" si="3"/>
        <v>39</v>
      </c>
      <c r="CL44" s="3">
        <f t="shared" si="4"/>
        <v>0</v>
      </c>
      <c r="CM44" s="95">
        <f t="shared" si="5"/>
        <v>0</v>
      </c>
      <c r="CN44" s="4">
        <f t="shared" si="6"/>
        <v>1.56</v>
      </c>
      <c r="CO44" s="51">
        <f t="shared" si="7"/>
        <v>1.44</v>
      </c>
    </row>
    <row r="45" spans="1:93" x14ac:dyDescent="0.25">
      <c r="A45" s="174">
        <v>34</v>
      </c>
      <c r="B45" s="115" t="s">
        <v>124</v>
      </c>
      <c r="C45" s="122" t="s">
        <v>125</v>
      </c>
      <c r="D45" s="123" t="s">
        <v>225</v>
      </c>
      <c r="E45" s="111" t="s">
        <v>3</v>
      </c>
      <c r="F45" s="111" t="s">
        <v>3</v>
      </c>
      <c r="G45" s="111" t="s">
        <v>3</v>
      </c>
      <c r="H45" s="112" t="s">
        <v>1</v>
      </c>
      <c r="I45" s="18">
        <f t="shared" si="0"/>
        <v>52</v>
      </c>
      <c r="J45" s="19">
        <f t="shared" si="9"/>
        <v>13</v>
      </c>
      <c r="K45" s="19">
        <f t="shared" si="9"/>
        <v>0</v>
      </c>
      <c r="L45" s="19">
        <f t="shared" si="9"/>
        <v>39</v>
      </c>
      <c r="M45" s="70">
        <f t="shared" si="9"/>
        <v>0</v>
      </c>
      <c r="N45" s="18">
        <f t="shared" si="9"/>
        <v>48</v>
      </c>
      <c r="O45" s="20">
        <f t="shared" si="9"/>
        <v>4</v>
      </c>
      <c r="P45" s="74">
        <v>2</v>
      </c>
      <c r="Q45" s="80"/>
      <c r="R45" s="27"/>
      <c r="S45" s="27"/>
      <c r="T45" s="28"/>
      <c r="U45" s="85"/>
      <c r="V45" s="76"/>
      <c r="W45" s="30"/>
      <c r="X45" s="43"/>
      <c r="Y45" s="35"/>
      <c r="Z45" s="35"/>
      <c r="AA45" s="44"/>
      <c r="AB45" s="68"/>
      <c r="AC45" s="29"/>
      <c r="AD45" s="30"/>
      <c r="AE45" s="43"/>
      <c r="AF45" s="35"/>
      <c r="AG45" s="35"/>
      <c r="AH45" s="44"/>
      <c r="AI45" s="68"/>
      <c r="AJ45" s="29"/>
      <c r="AK45" s="30"/>
      <c r="AL45" s="127">
        <v>13</v>
      </c>
      <c r="AM45" s="128"/>
      <c r="AN45" s="128">
        <v>39</v>
      </c>
      <c r="AO45" s="129"/>
      <c r="AP45" s="68">
        <v>48</v>
      </c>
      <c r="AQ45" s="29">
        <v>4</v>
      </c>
      <c r="AR45" s="30" t="s">
        <v>2</v>
      </c>
      <c r="AS45" s="43"/>
      <c r="AT45" s="35"/>
      <c r="AU45" s="35"/>
      <c r="AV45" s="44"/>
      <c r="AW45" s="68"/>
      <c r="AX45" s="29"/>
      <c r="AY45" s="30"/>
      <c r="AZ45" s="43"/>
      <c r="BA45" s="35"/>
      <c r="BB45" s="35"/>
      <c r="BC45" s="129"/>
      <c r="BD45" s="68"/>
      <c r="BE45" s="29"/>
      <c r="BF45" s="30"/>
      <c r="BG45" s="43"/>
      <c r="BH45" s="35"/>
      <c r="BI45" s="35"/>
      <c r="BJ45" s="44"/>
      <c r="BK45" s="68"/>
      <c r="BL45" s="29"/>
      <c r="BM45" s="30"/>
      <c r="BN45" s="43"/>
      <c r="BO45" s="35"/>
      <c r="BP45" s="35"/>
      <c r="BQ45" s="44"/>
      <c r="BR45" s="68"/>
      <c r="BS45" s="29"/>
      <c r="BT45" s="30"/>
      <c r="BU45" s="43"/>
      <c r="BV45" s="35"/>
      <c r="BW45" s="35"/>
      <c r="BX45" s="44"/>
      <c r="BY45" s="68"/>
      <c r="BZ45" s="29"/>
      <c r="CA45" s="30"/>
      <c r="CB45" s="127"/>
      <c r="CC45" s="128"/>
      <c r="CD45" s="35"/>
      <c r="CE45" s="129"/>
      <c r="CF45" s="68"/>
      <c r="CG45" s="29"/>
      <c r="CH45" s="30"/>
      <c r="CI45" s="22">
        <f t="shared" si="10"/>
        <v>0</v>
      </c>
      <c r="CJ45" s="3">
        <f t="shared" si="10"/>
        <v>2</v>
      </c>
      <c r="CK45" s="3">
        <f t="shared" si="3"/>
        <v>39</v>
      </c>
      <c r="CL45" s="3">
        <f t="shared" si="4"/>
        <v>0</v>
      </c>
      <c r="CM45" s="95">
        <f t="shared" si="5"/>
        <v>0</v>
      </c>
      <c r="CN45" s="4">
        <f t="shared" si="6"/>
        <v>2.08</v>
      </c>
      <c r="CO45" s="51">
        <f t="shared" si="7"/>
        <v>1.92</v>
      </c>
    </row>
    <row r="46" spans="1:93" ht="12.75" customHeight="1" x14ac:dyDescent="0.25">
      <c r="A46" s="174">
        <v>35</v>
      </c>
      <c r="B46" s="175" t="s">
        <v>75</v>
      </c>
      <c r="C46" s="122" t="s">
        <v>59</v>
      </c>
      <c r="D46" s="115" t="s">
        <v>226</v>
      </c>
      <c r="E46" s="167" t="s">
        <v>3</v>
      </c>
      <c r="F46" s="168" t="s">
        <v>3</v>
      </c>
      <c r="G46" s="167" t="s">
        <v>3</v>
      </c>
      <c r="H46" s="110" t="s">
        <v>3</v>
      </c>
      <c r="I46" s="18">
        <f t="shared" si="0"/>
        <v>39</v>
      </c>
      <c r="J46" s="19">
        <f t="shared" ref="J46:O46" si="11">Q46+X46+AE46+AL46+AS46+AZ46+BG46+BN46+BU46+CB46</f>
        <v>26</v>
      </c>
      <c r="K46" s="19">
        <f t="shared" si="11"/>
        <v>13</v>
      </c>
      <c r="L46" s="19">
        <f t="shared" si="11"/>
        <v>0</v>
      </c>
      <c r="M46" s="70">
        <f t="shared" si="11"/>
        <v>0</v>
      </c>
      <c r="N46" s="18">
        <f t="shared" si="11"/>
        <v>36</v>
      </c>
      <c r="O46" s="20">
        <f t="shared" si="11"/>
        <v>3</v>
      </c>
      <c r="P46" s="74"/>
      <c r="Q46" s="80"/>
      <c r="R46" s="27"/>
      <c r="S46" s="27"/>
      <c r="T46" s="28"/>
      <c r="U46" s="85"/>
      <c r="V46" s="76"/>
      <c r="W46" s="30"/>
      <c r="X46" s="43"/>
      <c r="Y46" s="35"/>
      <c r="Z46" s="35"/>
      <c r="AA46" s="44"/>
      <c r="AB46" s="68"/>
      <c r="AC46" s="29"/>
      <c r="AD46" s="30"/>
      <c r="AE46" s="43"/>
      <c r="AF46" s="35"/>
      <c r="AG46" s="35"/>
      <c r="AH46" s="44"/>
      <c r="AI46" s="68"/>
      <c r="AJ46" s="29"/>
      <c r="AK46" s="30"/>
      <c r="AL46" s="127"/>
      <c r="AM46" s="128"/>
      <c r="AN46" s="128"/>
      <c r="AO46" s="129"/>
      <c r="AP46" s="169"/>
      <c r="AQ46" s="29"/>
      <c r="AR46" s="30"/>
      <c r="AS46" s="43">
        <v>26</v>
      </c>
      <c r="AT46" s="35">
        <v>13</v>
      </c>
      <c r="AU46" s="35"/>
      <c r="AV46" s="44"/>
      <c r="AW46" s="68">
        <v>36</v>
      </c>
      <c r="AX46" s="29">
        <v>3</v>
      </c>
      <c r="AY46" s="30" t="s">
        <v>0</v>
      </c>
      <c r="AZ46" s="43"/>
      <c r="BA46" s="35"/>
      <c r="BB46" s="35"/>
      <c r="BC46" s="129"/>
      <c r="BD46" s="68"/>
      <c r="BE46" s="29"/>
      <c r="BF46" s="30"/>
      <c r="BG46" s="43"/>
      <c r="BH46" s="35"/>
      <c r="BI46" s="35"/>
      <c r="BJ46" s="44"/>
      <c r="BK46" s="68"/>
      <c r="BL46" s="29"/>
      <c r="BM46" s="30"/>
      <c r="BN46" s="43"/>
      <c r="BO46" s="35"/>
      <c r="BP46" s="35"/>
      <c r="BQ46" s="44"/>
      <c r="BR46" s="68"/>
      <c r="BS46" s="29"/>
      <c r="BT46" s="30"/>
      <c r="BU46" s="43"/>
      <c r="BV46" s="35"/>
      <c r="BW46" s="35"/>
      <c r="BX46" s="44"/>
      <c r="BY46" s="68"/>
      <c r="BZ46" s="29"/>
      <c r="CA46" s="30"/>
      <c r="CB46" s="127"/>
      <c r="CC46" s="128"/>
      <c r="CD46" s="35"/>
      <c r="CE46" s="129"/>
      <c r="CF46" s="68"/>
      <c r="CG46" s="29"/>
      <c r="CH46" s="30"/>
      <c r="CI46" s="22">
        <f t="shared" si="10"/>
        <v>0</v>
      </c>
      <c r="CJ46" s="3">
        <f t="shared" si="10"/>
        <v>0</v>
      </c>
      <c r="CK46" s="3">
        <f t="shared" si="3"/>
        <v>0</v>
      </c>
      <c r="CL46" s="3">
        <f t="shared" si="4"/>
        <v>0</v>
      </c>
      <c r="CM46" s="95">
        <f t="shared" si="5"/>
        <v>0</v>
      </c>
      <c r="CN46" s="4">
        <f t="shared" si="6"/>
        <v>1.56</v>
      </c>
      <c r="CO46" s="51">
        <f t="shared" si="7"/>
        <v>1.44</v>
      </c>
    </row>
    <row r="47" spans="1:93" x14ac:dyDescent="0.25">
      <c r="A47" s="174">
        <v>36</v>
      </c>
      <c r="B47" s="115" t="s">
        <v>81</v>
      </c>
      <c r="C47" s="122" t="s">
        <v>82</v>
      </c>
      <c r="D47" s="123" t="s">
        <v>227</v>
      </c>
      <c r="E47" s="111" t="s">
        <v>3</v>
      </c>
      <c r="F47" s="111" t="s">
        <v>3</v>
      </c>
      <c r="G47" s="110" t="s">
        <v>3</v>
      </c>
      <c r="H47" s="112" t="s">
        <v>1</v>
      </c>
      <c r="I47" s="18">
        <f t="shared" si="0"/>
        <v>39</v>
      </c>
      <c r="J47" s="19">
        <f t="shared" si="9"/>
        <v>0</v>
      </c>
      <c r="K47" s="19">
        <f t="shared" si="9"/>
        <v>39</v>
      </c>
      <c r="L47" s="19">
        <f t="shared" si="9"/>
        <v>0</v>
      </c>
      <c r="M47" s="70">
        <f t="shared" si="9"/>
        <v>0</v>
      </c>
      <c r="N47" s="18">
        <f t="shared" si="9"/>
        <v>36</v>
      </c>
      <c r="O47" s="20">
        <f t="shared" si="9"/>
        <v>3</v>
      </c>
      <c r="P47" s="74">
        <v>3</v>
      </c>
      <c r="Q47" s="80"/>
      <c r="R47" s="27"/>
      <c r="S47" s="27"/>
      <c r="T47" s="28"/>
      <c r="U47" s="85"/>
      <c r="V47" s="76"/>
      <c r="W47" s="30"/>
      <c r="X47" s="43"/>
      <c r="Y47" s="35"/>
      <c r="Z47" s="35"/>
      <c r="AA47" s="44"/>
      <c r="AB47" s="68"/>
      <c r="AC47" s="29"/>
      <c r="AD47" s="30"/>
      <c r="AE47" s="43"/>
      <c r="AF47" s="35"/>
      <c r="AG47" s="35"/>
      <c r="AH47" s="44"/>
      <c r="AI47" s="68"/>
      <c r="AJ47" s="29"/>
      <c r="AK47" s="30"/>
      <c r="AL47" s="43"/>
      <c r="AM47" s="35"/>
      <c r="AN47" s="35"/>
      <c r="AO47" s="44"/>
      <c r="AP47" s="68"/>
      <c r="AQ47" s="29"/>
      <c r="AR47" s="30"/>
      <c r="AS47" s="43"/>
      <c r="AT47" s="35">
        <v>39</v>
      </c>
      <c r="AU47" s="35"/>
      <c r="AV47" s="44"/>
      <c r="AW47" s="68">
        <v>36</v>
      </c>
      <c r="AX47" s="29">
        <v>3</v>
      </c>
      <c r="AY47" s="30" t="s">
        <v>2</v>
      </c>
      <c r="AZ47" s="43"/>
      <c r="BA47" s="35"/>
      <c r="BB47" s="35"/>
      <c r="BC47" s="44"/>
      <c r="BD47" s="68"/>
      <c r="BE47" s="29"/>
      <c r="BF47" s="30"/>
      <c r="BG47" s="43"/>
      <c r="BH47" s="35"/>
      <c r="BI47" s="35"/>
      <c r="BJ47" s="44"/>
      <c r="BK47" s="68"/>
      <c r="BL47" s="29"/>
      <c r="BM47" s="30"/>
      <c r="BN47" s="43"/>
      <c r="BO47" s="35"/>
      <c r="BP47" s="35"/>
      <c r="BQ47" s="44"/>
      <c r="BR47" s="68"/>
      <c r="BS47" s="29"/>
      <c r="BT47" s="30"/>
      <c r="BU47" s="43"/>
      <c r="BV47" s="35"/>
      <c r="BW47" s="35"/>
      <c r="BX47" s="44"/>
      <c r="BY47" s="68"/>
      <c r="BZ47" s="29"/>
      <c r="CA47" s="30"/>
      <c r="CB47" s="127"/>
      <c r="CC47" s="128"/>
      <c r="CD47" s="35"/>
      <c r="CE47" s="129"/>
      <c r="CF47" s="68"/>
      <c r="CG47" s="29"/>
      <c r="CH47" s="30"/>
      <c r="CI47" s="22">
        <f t="shared" si="10"/>
        <v>0</v>
      </c>
      <c r="CJ47" s="3">
        <f t="shared" si="10"/>
        <v>3</v>
      </c>
      <c r="CK47" s="3">
        <f t="shared" si="3"/>
        <v>39</v>
      </c>
      <c r="CL47" s="3">
        <f t="shared" si="4"/>
        <v>0</v>
      </c>
      <c r="CM47" s="95">
        <f t="shared" si="5"/>
        <v>0</v>
      </c>
      <c r="CN47" s="4">
        <f t="shared" si="6"/>
        <v>1.56</v>
      </c>
      <c r="CO47" s="51">
        <f t="shared" si="7"/>
        <v>1.44</v>
      </c>
    </row>
    <row r="48" spans="1:93" x14ac:dyDescent="0.25">
      <c r="A48" s="174">
        <v>37</v>
      </c>
      <c r="B48" s="115" t="s">
        <v>187</v>
      </c>
      <c r="C48" s="122" t="s">
        <v>61</v>
      </c>
      <c r="D48" s="123" t="s">
        <v>228</v>
      </c>
      <c r="E48" s="111" t="s">
        <v>3</v>
      </c>
      <c r="F48" s="111" t="s">
        <v>3</v>
      </c>
      <c r="G48" s="111" t="s">
        <v>3</v>
      </c>
      <c r="H48" s="110" t="s">
        <v>3</v>
      </c>
      <c r="I48" s="18">
        <f t="shared" si="0"/>
        <v>26</v>
      </c>
      <c r="J48" s="19">
        <f t="shared" si="9"/>
        <v>26</v>
      </c>
      <c r="K48" s="19">
        <f t="shared" si="9"/>
        <v>0</v>
      </c>
      <c r="L48" s="19">
        <f t="shared" si="9"/>
        <v>0</v>
      </c>
      <c r="M48" s="70">
        <f t="shared" si="9"/>
        <v>0</v>
      </c>
      <c r="N48" s="18">
        <f t="shared" si="9"/>
        <v>24</v>
      </c>
      <c r="O48" s="20">
        <f t="shared" si="9"/>
        <v>2</v>
      </c>
      <c r="P48" s="74"/>
      <c r="Q48" s="80"/>
      <c r="R48" s="27"/>
      <c r="S48" s="27"/>
      <c r="T48" s="28"/>
      <c r="U48" s="85"/>
      <c r="V48" s="76"/>
      <c r="W48" s="30"/>
      <c r="X48" s="43"/>
      <c r="Y48" s="35"/>
      <c r="Z48" s="35"/>
      <c r="AA48" s="44"/>
      <c r="AB48" s="68"/>
      <c r="AC48" s="29"/>
      <c r="AD48" s="30"/>
      <c r="AE48" s="43"/>
      <c r="AF48" s="35"/>
      <c r="AG48" s="35"/>
      <c r="AH48" s="44"/>
      <c r="AI48" s="68"/>
      <c r="AJ48" s="29"/>
      <c r="AK48" s="30"/>
      <c r="AL48" s="43"/>
      <c r="AM48" s="35"/>
      <c r="AN48" s="35"/>
      <c r="AO48" s="44"/>
      <c r="AP48" s="68"/>
      <c r="AQ48" s="29"/>
      <c r="AR48" s="30"/>
      <c r="AS48" s="43">
        <v>26</v>
      </c>
      <c r="AT48" s="35"/>
      <c r="AU48" s="35"/>
      <c r="AV48" s="44"/>
      <c r="AW48" s="68">
        <v>24</v>
      </c>
      <c r="AX48" s="29">
        <v>2</v>
      </c>
      <c r="AY48" s="30" t="s">
        <v>0</v>
      </c>
      <c r="AZ48" s="43"/>
      <c r="BA48" s="35"/>
      <c r="BB48" s="35"/>
      <c r="BC48" s="44"/>
      <c r="BD48" s="68"/>
      <c r="BE48" s="29"/>
      <c r="BF48" s="30"/>
      <c r="BG48" s="43"/>
      <c r="BH48" s="35"/>
      <c r="BI48" s="35"/>
      <c r="BJ48" s="44"/>
      <c r="BK48" s="68"/>
      <c r="BL48" s="29"/>
      <c r="BM48" s="30"/>
      <c r="BN48" s="43"/>
      <c r="BO48" s="35"/>
      <c r="BP48" s="35"/>
      <c r="BQ48" s="44"/>
      <c r="BR48" s="68"/>
      <c r="BS48" s="29"/>
      <c r="BT48" s="30"/>
      <c r="BU48" s="43"/>
      <c r="BV48" s="35"/>
      <c r="BW48" s="35"/>
      <c r="BX48" s="44"/>
      <c r="BY48" s="68"/>
      <c r="BZ48" s="29"/>
      <c r="CA48" s="30"/>
      <c r="CB48" s="43"/>
      <c r="CC48" s="35"/>
      <c r="CD48" s="35"/>
      <c r="CE48" s="129"/>
      <c r="CF48" s="68"/>
      <c r="CG48" s="29"/>
      <c r="CH48" s="30"/>
      <c r="CI48" s="22">
        <f t="shared" si="10"/>
        <v>0</v>
      </c>
      <c r="CJ48" s="3">
        <f t="shared" si="10"/>
        <v>0</v>
      </c>
      <c r="CK48" s="3">
        <f t="shared" si="3"/>
        <v>0</v>
      </c>
      <c r="CL48" s="3">
        <f t="shared" si="4"/>
        <v>0</v>
      </c>
      <c r="CM48" s="95">
        <f t="shared" si="5"/>
        <v>0</v>
      </c>
      <c r="CN48" s="4">
        <f t="shared" si="6"/>
        <v>1.04</v>
      </c>
      <c r="CO48" s="51">
        <f t="shared" si="7"/>
        <v>0.96</v>
      </c>
    </row>
    <row r="49" spans="1:93" x14ac:dyDescent="0.25">
      <c r="A49" s="174">
        <v>38</v>
      </c>
      <c r="B49" s="115" t="s">
        <v>96</v>
      </c>
      <c r="C49" s="122" t="s">
        <v>65</v>
      </c>
      <c r="D49" s="123" t="s">
        <v>229</v>
      </c>
      <c r="E49" s="111" t="s">
        <v>3</v>
      </c>
      <c r="F49" s="111" t="s">
        <v>3</v>
      </c>
      <c r="G49" s="113" t="s">
        <v>3</v>
      </c>
      <c r="H49" s="112" t="s">
        <v>1</v>
      </c>
      <c r="I49" s="18">
        <f t="shared" si="0"/>
        <v>65</v>
      </c>
      <c r="J49" s="19">
        <f t="shared" si="9"/>
        <v>39</v>
      </c>
      <c r="K49" s="19">
        <f t="shared" si="9"/>
        <v>26</v>
      </c>
      <c r="L49" s="19">
        <f t="shared" si="9"/>
        <v>0</v>
      </c>
      <c r="M49" s="70">
        <f t="shared" si="9"/>
        <v>0</v>
      </c>
      <c r="N49" s="18">
        <f t="shared" si="9"/>
        <v>60</v>
      </c>
      <c r="O49" s="20">
        <f t="shared" si="9"/>
        <v>5</v>
      </c>
      <c r="P49" s="74">
        <v>2</v>
      </c>
      <c r="Q49" s="80"/>
      <c r="R49" s="27"/>
      <c r="S49" s="27"/>
      <c r="T49" s="28"/>
      <c r="U49" s="85"/>
      <c r="V49" s="76"/>
      <c r="W49" s="30"/>
      <c r="X49" s="43"/>
      <c r="Y49" s="35"/>
      <c r="Z49" s="35"/>
      <c r="AA49" s="44"/>
      <c r="AB49" s="68"/>
      <c r="AC49" s="29"/>
      <c r="AD49" s="30"/>
      <c r="AE49" s="43"/>
      <c r="AF49" s="35"/>
      <c r="AG49" s="35"/>
      <c r="AH49" s="44"/>
      <c r="AI49" s="68"/>
      <c r="AJ49" s="29"/>
      <c r="AK49" s="30"/>
      <c r="AL49" s="43"/>
      <c r="AM49" s="35"/>
      <c r="AN49" s="35"/>
      <c r="AO49" s="44"/>
      <c r="AP49" s="68"/>
      <c r="AQ49" s="29"/>
      <c r="AR49" s="30"/>
      <c r="AS49" s="43">
        <v>39</v>
      </c>
      <c r="AT49" s="35">
        <v>26</v>
      </c>
      <c r="AU49" s="35"/>
      <c r="AV49" s="44"/>
      <c r="AW49" s="68">
        <v>60</v>
      </c>
      <c r="AX49" s="29">
        <v>5</v>
      </c>
      <c r="AY49" s="30" t="s">
        <v>0</v>
      </c>
      <c r="AZ49" s="43"/>
      <c r="BA49" s="35"/>
      <c r="BB49" s="35"/>
      <c r="BC49" s="44"/>
      <c r="BD49" s="68"/>
      <c r="BE49" s="29"/>
      <c r="BF49" s="30"/>
      <c r="BG49" s="43"/>
      <c r="BH49" s="35"/>
      <c r="BI49" s="35"/>
      <c r="BJ49" s="44"/>
      <c r="BK49" s="68"/>
      <c r="BL49" s="29"/>
      <c r="BM49" s="30"/>
      <c r="BN49" s="43"/>
      <c r="BO49" s="35"/>
      <c r="BP49" s="35"/>
      <c r="BQ49" s="44"/>
      <c r="BR49" s="68"/>
      <c r="BS49" s="29"/>
      <c r="BT49" s="30"/>
      <c r="BU49" s="43"/>
      <c r="BV49" s="35"/>
      <c r="BW49" s="35"/>
      <c r="BX49" s="44"/>
      <c r="BY49" s="68"/>
      <c r="BZ49" s="29"/>
      <c r="CA49" s="30"/>
      <c r="CB49" s="43"/>
      <c r="CC49" s="35"/>
      <c r="CD49" s="35"/>
      <c r="CE49" s="129"/>
      <c r="CF49" s="68"/>
      <c r="CG49" s="29"/>
      <c r="CH49" s="30"/>
      <c r="CI49" s="22">
        <f t="shared" si="10"/>
        <v>0</v>
      </c>
      <c r="CJ49" s="3">
        <f t="shared" si="10"/>
        <v>2</v>
      </c>
      <c r="CK49" s="3">
        <f t="shared" si="3"/>
        <v>26</v>
      </c>
      <c r="CL49" s="3">
        <f t="shared" si="4"/>
        <v>0</v>
      </c>
      <c r="CM49" s="95">
        <f t="shared" si="5"/>
        <v>0</v>
      </c>
      <c r="CN49" s="4">
        <f t="shared" si="6"/>
        <v>2.6</v>
      </c>
      <c r="CO49" s="51">
        <f t="shared" si="7"/>
        <v>2.4</v>
      </c>
    </row>
    <row r="50" spans="1:93" x14ac:dyDescent="0.25">
      <c r="A50" s="174">
        <v>39</v>
      </c>
      <c r="B50" s="115" t="s">
        <v>98</v>
      </c>
      <c r="C50" s="122" t="s">
        <v>99</v>
      </c>
      <c r="D50" s="123" t="s">
        <v>230</v>
      </c>
      <c r="E50" s="111" t="s">
        <v>3</v>
      </c>
      <c r="F50" s="111" t="s">
        <v>3</v>
      </c>
      <c r="G50" s="111" t="s">
        <v>3</v>
      </c>
      <c r="H50" s="112" t="s">
        <v>1</v>
      </c>
      <c r="I50" s="18">
        <f t="shared" si="0"/>
        <v>65</v>
      </c>
      <c r="J50" s="19">
        <f t="shared" si="9"/>
        <v>39</v>
      </c>
      <c r="K50" s="19">
        <f t="shared" si="9"/>
        <v>26</v>
      </c>
      <c r="L50" s="19">
        <f t="shared" si="9"/>
        <v>0</v>
      </c>
      <c r="M50" s="70">
        <f t="shared" si="9"/>
        <v>0</v>
      </c>
      <c r="N50" s="18">
        <f t="shared" si="9"/>
        <v>60</v>
      </c>
      <c r="O50" s="20">
        <f t="shared" si="9"/>
        <v>5</v>
      </c>
      <c r="P50" s="74">
        <v>1</v>
      </c>
      <c r="Q50" s="80"/>
      <c r="R50" s="27"/>
      <c r="S50" s="27"/>
      <c r="T50" s="28"/>
      <c r="U50" s="85"/>
      <c r="V50" s="76"/>
      <c r="W50" s="30"/>
      <c r="X50" s="43"/>
      <c r="Y50" s="35"/>
      <c r="Z50" s="35"/>
      <c r="AA50" s="44"/>
      <c r="AB50" s="68"/>
      <c r="AC50" s="29"/>
      <c r="AD50" s="30"/>
      <c r="AE50" s="43"/>
      <c r="AF50" s="35"/>
      <c r="AG50" s="35"/>
      <c r="AH50" s="44"/>
      <c r="AI50" s="68"/>
      <c r="AJ50" s="29"/>
      <c r="AK50" s="30"/>
      <c r="AL50" s="43"/>
      <c r="AM50" s="35"/>
      <c r="AN50" s="35"/>
      <c r="AO50" s="44"/>
      <c r="AP50" s="68"/>
      <c r="AQ50" s="29"/>
      <c r="AR50" s="30"/>
      <c r="AS50" s="43">
        <v>13</v>
      </c>
      <c r="AT50" s="35">
        <v>13</v>
      </c>
      <c r="AU50" s="35"/>
      <c r="AV50" s="44"/>
      <c r="AW50" s="68">
        <v>24</v>
      </c>
      <c r="AX50" s="29">
        <v>2</v>
      </c>
      <c r="AY50" s="30" t="s">
        <v>2</v>
      </c>
      <c r="AZ50" s="43">
        <v>26</v>
      </c>
      <c r="BA50" s="35">
        <v>13</v>
      </c>
      <c r="BB50" s="35"/>
      <c r="BC50" s="44"/>
      <c r="BD50" s="68">
        <v>36</v>
      </c>
      <c r="BE50" s="29">
        <v>3</v>
      </c>
      <c r="BF50" s="30" t="s">
        <v>0</v>
      </c>
      <c r="BG50" s="43"/>
      <c r="BH50" s="35"/>
      <c r="BI50" s="35"/>
      <c r="BJ50" s="44"/>
      <c r="BK50" s="68"/>
      <c r="BL50" s="29"/>
      <c r="BM50" s="30"/>
      <c r="BN50" s="43"/>
      <c r="BO50" s="35"/>
      <c r="BP50" s="35"/>
      <c r="BQ50" s="44"/>
      <c r="BR50" s="68"/>
      <c r="BS50" s="29"/>
      <c r="BT50" s="30"/>
      <c r="BU50" s="43"/>
      <c r="BV50" s="35"/>
      <c r="BW50" s="35"/>
      <c r="BX50" s="44"/>
      <c r="BY50" s="68"/>
      <c r="BZ50" s="29"/>
      <c r="CA50" s="30"/>
      <c r="CB50" s="43"/>
      <c r="CC50" s="35"/>
      <c r="CD50" s="35"/>
      <c r="CE50" s="129"/>
      <c r="CF50" s="68"/>
      <c r="CG50" s="29"/>
      <c r="CH50" s="30"/>
      <c r="CI50" s="22">
        <f t="shared" si="10"/>
        <v>0</v>
      </c>
      <c r="CJ50" s="3">
        <f t="shared" si="10"/>
        <v>1</v>
      </c>
      <c r="CK50" s="3">
        <f t="shared" si="3"/>
        <v>26</v>
      </c>
      <c r="CL50" s="3">
        <f t="shared" si="4"/>
        <v>0</v>
      </c>
      <c r="CM50" s="95">
        <f t="shared" si="5"/>
        <v>0</v>
      </c>
      <c r="CN50" s="4">
        <f t="shared" si="6"/>
        <v>2.6</v>
      </c>
      <c r="CO50" s="51">
        <f t="shared" si="7"/>
        <v>2.4</v>
      </c>
    </row>
    <row r="51" spans="1:93" x14ac:dyDescent="0.25">
      <c r="A51" s="174">
        <v>40</v>
      </c>
      <c r="B51" s="115" t="s">
        <v>100</v>
      </c>
      <c r="C51" s="122" t="s">
        <v>101</v>
      </c>
      <c r="D51" s="123" t="s">
        <v>231</v>
      </c>
      <c r="E51" s="111" t="s">
        <v>3</v>
      </c>
      <c r="F51" s="111" t="s">
        <v>3</v>
      </c>
      <c r="G51" s="110" t="s">
        <v>3</v>
      </c>
      <c r="H51" s="112" t="s">
        <v>1</v>
      </c>
      <c r="I51" s="18">
        <f t="shared" si="0"/>
        <v>104</v>
      </c>
      <c r="J51" s="19">
        <f t="shared" si="9"/>
        <v>39</v>
      </c>
      <c r="K51" s="19">
        <f t="shared" si="9"/>
        <v>65</v>
      </c>
      <c r="L51" s="19">
        <f t="shared" si="9"/>
        <v>0</v>
      </c>
      <c r="M51" s="70">
        <f t="shared" si="9"/>
        <v>0</v>
      </c>
      <c r="N51" s="18">
        <f t="shared" si="9"/>
        <v>96</v>
      </c>
      <c r="O51" s="20">
        <f t="shared" si="9"/>
        <v>8</v>
      </c>
      <c r="P51" s="74">
        <v>4</v>
      </c>
      <c r="Q51" s="80"/>
      <c r="R51" s="27"/>
      <c r="S51" s="27"/>
      <c r="T51" s="28"/>
      <c r="U51" s="85"/>
      <c r="V51" s="76"/>
      <c r="W51" s="30"/>
      <c r="X51" s="43"/>
      <c r="Y51" s="35"/>
      <c r="Z51" s="35"/>
      <c r="AA51" s="44"/>
      <c r="AB51" s="68"/>
      <c r="AC51" s="29"/>
      <c r="AD51" s="30"/>
      <c r="AE51" s="43"/>
      <c r="AF51" s="35"/>
      <c r="AG51" s="35"/>
      <c r="AH51" s="44"/>
      <c r="AI51" s="68"/>
      <c r="AJ51" s="29"/>
      <c r="AK51" s="30"/>
      <c r="AL51" s="43"/>
      <c r="AM51" s="35"/>
      <c r="AN51" s="35"/>
      <c r="AO51" s="44"/>
      <c r="AP51" s="68"/>
      <c r="AQ51" s="29"/>
      <c r="AR51" s="30"/>
      <c r="AS51" s="43">
        <v>26</v>
      </c>
      <c r="AT51" s="35">
        <v>26</v>
      </c>
      <c r="AU51" s="35"/>
      <c r="AV51" s="44"/>
      <c r="AW51" s="68">
        <v>48</v>
      </c>
      <c r="AX51" s="29">
        <v>4</v>
      </c>
      <c r="AY51" s="30" t="s">
        <v>2</v>
      </c>
      <c r="AZ51" s="43">
        <v>13</v>
      </c>
      <c r="BA51" s="35">
        <v>39</v>
      </c>
      <c r="BB51" s="35"/>
      <c r="BC51" s="44"/>
      <c r="BD51" s="68">
        <v>48</v>
      </c>
      <c r="BE51" s="29">
        <v>4</v>
      </c>
      <c r="BF51" s="30" t="s">
        <v>0</v>
      </c>
      <c r="BG51" s="43"/>
      <c r="BH51" s="35"/>
      <c r="BI51" s="35"/>
      <c r="BJ51" s="44"/>
      <c r="BK51" s="68"/>
      <c r="BL51" s="29"/>
      <c r="BM51" s="30"/>
      <c r="BN51" s="43"/>
      <c r="BO51" s="35"/>
      <c r="BP51" s="35"/>
      <c r="BQ51" s="44"/>
      <c r="BR51" s="68"/>
      <c r="BS51" s="29"/>
      <c r="BT51" s="30"/>
      <c r="BU51" s="43"/>
      <c r="BV51" s="35"/>
      <c r="BW51" s="35"/>
      <c r="BX51" s="44"/>
      <c r="BY51" s="68"/>
      <c r="BZ51" s="29"/>
      <c r="CA51" s="30"/>
      <c r="CB51" s="43"/>
      <c r="CC51" s="35"/>
      <c r="CD51" s="35"/>
      <c r="CE51" s="129"/>
      <c r="CF51" s="68"/>
      <c r="CG51" s="29"/>
      <c r="CH51" s="30"/>
      <c r="CI51" s="22">
        <f t="shared" si="10"/>
        <v>0</v>
      </c>
      <c r="CJ51" s="3">
        <f t="shared" si="10"/>
        <v>4</v>
      </c>
      <c r="CK51" s="3">
        <f t="shared" si="3"/>
        <v>65</v>
      </c>
      <c r="CL51" s="3">
        <f t="shared" si="4"/>
        <v>0</v>
      </c>
      <c r="CM51" s="95">
        <f t="shared" si="5"/>
        <v>0</v>
      </c>
      <c r="CN51" s="4">
        <f t="shared" si="6"/>
        <v>4.16</v>
      </c>
      <c r="CO51" s="51">
        <f t="shared" si="7"/>
        <v>3.84</v>
      </c>
    </row>
    <row r="52" spans="1:93" x14ac:dyDescent="0.25">
      <c r="A52" s="174">
        <v>41</v>
      </c>
      <c r="B52" s="115" t="s">
        <v>102</v>
      </c>
      <c r="C52" s="122" t="s">
        <v>103</v>
      </c>
      <c r="D52" s="123" t="s">
        <v>232</v>
      </c>
      <c r="E52" s="111" t="s">
        <v>3</v>
      </c>
      <c r="F52" s="111" t="s">
        <v>3</v>
      </c>
      <c r="G52" s="111" t="s">
        <v>3</v>
      </c>
      <c r="H52" s="112" t="s">
        <v>1</v>
      </c>
      <c r="I52" s="18">
        <f t="shared" si="0"/>
        <v>91</v>
      </c>
      <c r="J52" s="19">
        <f t="shared" si="9"/>
        <v>26</v>
      </c>
      <c r="K52" s="19">
        <f t="shared" si="9"/>
        <v>65</v>
      </c>
      <c r="L52" s="19">
        <f t="shared" si="9"/>
        <v>0</v>
      </c>
      <c r="M52" s="70">
        <f t="shared" si="9"/>
        <v>0</v>
      </c>
      <c r="N52" s="18">
        <f t="shared" si="9"/>
        <v>84</v>
      </c>
      <c r="O52" s="20">
        <f t="shared" si="9"/>
        <v>7</v>
      </c>
      <c r="P52" s="74">
        <v>4</v>
      </c>
      <c r="Q52" s="80"/>
      <c r="R52" s="27"/>
      <c r="S52" s="27"/>
      <c r="T52" s="28"/>
      <c r="U52" s="85"/>
      <c r="V52" s="76"/>
      <c r="W52" s="30"/>
      <c r="X52" s="43"/>
      <c r="Y52" s="35"/>
      <c r="Z52" s="35"/>
      <c r="AA52" s="44"/>
      <c r="AB52" s="68"/>
      <c r="AC52" s="29"/>
      <c r="AD52" s="30"/>
      <c r="AE52" s="43"/>
      <c r="AF52" s="35"/>
      <c r="AG52" s="35"/>
      <c r="AH52" s="44"/>
      <c r="AI52" s="68"/>
      <c r="AJ52" s="29"/>
      <c r="AK52" s="30"/>
      <c r="AL52" s="43"/>
      <c r="AM52" s="35"/>
      <c r="AN52" s="35"/>
      <c r="AO52" s="44"/>
      <c r="AP52" s="68"/>
      <c r="AQ52" s="29"/>
      <c r="AR52" s="30"/>
      <c r="AS52" s="43">
        <v>26</v>
      </c>
      <c r="AT52" s="35">
        <v>26</v>
      </c>
      <c r="AU52" s="35"/>
      <c r="AV52" s="44"/>
      <c r="AW52" s="68">
        <v>48</v>
      </c>
      <c r="AX52" s="29">
        <v>4</v>
      </c>
      <c r="AY52" s="30" t="s">
        <v>2</v>
      </c>
      <c r="AZ52" s="43"/>
      <c r="BA52" s="35">
        <v>39</v>
      </c>
      <c r="BB52" s="35"/>
      <c r="BC52" s="44"/>
      <c r="BD52" s="68">
        <v>36</v>
      </c>
      <c r="BE52" s="29">
        <v>3</v>
      </c>
      <c r="BF52" s="30" t="s">
        <v>2</v>
      </c>
      <c r="BG52" s="43"/>
      <c r="BH52" s="35"/>
      <c r="BI52" s="35"/>
      <c r="BJ52" s="44"/>
      <c r="BK52" s="68"/>
      <c r="BL52" s="29"/>
      <c r="BM52" s="30"/>
      <c r="BN52" s="43"/>
      <c r="BO52" s="35"/>
      <c r="BP52" s="35"/>
      <c r="BQ52" s="44"/>
      <c r="BR52" s="68"/>
      <c r="BS52" s="29"/>
      <c r="BT52" s="30"/>
      <c r="BU52" s="43"/>
      <c r="BV52" s="35"/>
      <c r="BW52" s="35"/>
      <c r="BX52" s="44"/>
      <c r="BY52" s="68"/>
      <c r="BZ52" s="29"/>
      <c r="CA52" s="30"/>
      <c r="CB52" s="43"/>
      <c r="CC52" s="35"/>
      <c r="CD52" s="35"/>
      <c r="CE52" s="129"/>
      <c r="CF52" s="68"/>
      <c r="CG52" s="29"/>
      <c r="CH52" s="30"/>
      <c r="CI52" s="22">
        <f t="shared" si="10"/>
        <v>0</v>
      </c>
      <c r="CJ52" s="3">
        <f t="shared" si="10"/>
        <v>4</v>
      </c>
      <c r="CK52" s="3">
        <f t="shared" si="3"/>
        <v>65</v>
      </c>
      <c r="CL52" s="3">
        <f t="shared" si="4"/>
        <v>0</v>
      </c>
      <c r="CM52" s="95">
        <f t="shared" si="5"/>
        <v>0</v>
      </c>
      <c r="CN52" s="4">
        <f t="shared" si="6"/>
        <v>3.64</v>
      </c>
      <c r="CO52" s="51">
        <f t="shared" si="7"/>
        <v>3.36</v>
      </c>
    </row>
    <row r="53" spans="1:93" ht="13.5" customHeight="1" x14ac:dyDescent="0.25">
      <c r="A53" s="174">
        <v>42</v>
      </c>
      <c r="B53" s="115" t="s">
        <v>104</v>
      </c>
      <c r="C53" s="122" t="s">
        <v>105</v>
      </c>
      <c r="D53" s="123" t="s">
        <v>233</v>
      </c>
      <c r="E53" s="111" t="s">
        <v>3</v>
      </c>
      <c r="F53" s="111" t="s">
        <v>3</v>
      </c>
      <c r="G53" s="110" t="s">
        <v>3</v>
      </c>
      <c r="H53" s="112" t="s">
        <v>1</v>
      </c>
      <c r="I53" s="18">
        <f t="shared" si="0"/>
        <v>65</v>
      </c>
      <c r="J53" s="19">
        <f t="shared" si="9"/>
        <v>0</v>
      </c>
      <c r="K53" s="19">
        <f t="shared" si="9"/>
        <v>45</v>
      </c>
      <c r="L53" s="19">
        <f t="shared" si="9"/>
        <v>0</v>
      </c>
      <c r="M53" s="70">
        <f t="shared" si="9"/>
        <v>20</v>
      </c>
      <c r="N53" s="18">
        <f t="shared" si="9"/>
        <v>60</v>
      </c>
      <c r="O53" s="20">
        <f t="shared" si="9"/>
        <v>5</v>
      </c>
      <c r="P53" s="74">
        <v>5</v>
      </c>
      <c r="Q53" s="80"/>
      <c r="R53" s="27"/>
      <c r="S53" s="27"/>
      <c r="T53" s="28"/>
      <c r="U53" s="85"/>
      <c r="V53" s="76"/>
      <c r="W53" s="30"/>
      <c r="X53" s="43"/>
      <c r="Y53" s="35"/>
      <c r="Z53" s="35"/>
      <c r="AA53" s="44"/>
      <c r="AB53" s="68"/>
      <c r="AC53" s="29"/>
      <c r="AD53" s="30"/>
      <c r="AE53" s="43"/>
      <c r="AF53" s="35"/>
      <c r="AG53" s="35"/>
      <c r="AH53" s="44"/>
      <c r="AI53" s="68"/>
      <c r="AJ53" s="29"/>
      <c r="AK53" s="30"/>
      <c r="AL53" s="43"/>
      <c r="AM53" s="35"/>
      <c r="AN53" s="35"/>
      <c r="AO53" s="44"/>
      <c r="AP53" s="68"/>
      <c r="AQ53" s="29"/>
      <c r="AR53" s="30"/>
      <c r="AS53" s="43"/>
      <c r="AT53" s="35">
        <v>26</v>
      </c>
      <c r="AU53" s="35"/>
      <c r="AV53" s="44"/>
      <c r="AW53" s="68">
        <v>24</v>
      </c>
      <c r="AX53" s="29">
        <v>2</v>
      </c>
      <c r="AY53" s="30" t="s">
        <v>2</v>
      </c>
      <c r="AZ53" s="43"/>
      <c r="BA53" s="35">
        <v>19</v>
      </c>
      <c r="BB53" s="35"/>
      <c r="BC53" s="133">
        <v>20</v>
      </c>
      <c r="BD53" s="68">
        <v>36</v>
      </c>
      <c r="BE53" s="29">
        <v>3</v>
      </c>
      <c r="BF53" s="30" t="s">
        <v>2</v>
      </c>
      <c r="BG53" s="43"/>
      <c r="BH53" s="35"/>
      <c r="BI53" s="35"/>
      <c r="BJ53" s="44"/>
      <c r="BK53" s="68"/>
      <c r="BL53" s="29"/>
      <c r="BM53" s="30"/>
      <c r="BN53" s="43"/>
      <c r="BO53" s="35"/>
      <c r="BP53" s="35"/>
      <c r="BQ53" s="44"/>
      <c r="BR53" s="68"/>
      <c r="BS53" s="29"/>
      <c r="BT53" s="30"/>
      <c r="BU53" s="43"/>
      <c r="BV53" s="35"/>
      <c r="BW53" s="35"/>
      <c r="BX53" s="44"/>
      <c r="BY53" s="68"/>
      <c r="BZ53" s="29"/>
      <c r="CA53" s="30"/>
      <c r="CB53" s="43"/>
      <c r="CC53" s="35"/>
      <c r="CD53" s="35"/>
      <c r="CE53" s="129"/>
      <c r="CF53" s="68"/>
      <c r="CG53" s="29"/>
      <c r="CH53" s="30"/>
      <c r="CI53" s="22">
        <f t="shared" si="10"/>
        <v>0</v>
      </c>
      <c r="CJ53" s="3">
        <f t="shared" si="10"/>
        <v>5</v>
      </c>
      <c r="CK53" s="3">
        <f t="shared" si="3"/>
        <v>65</v>
      </c>
      <c r="CL53" s="3">
        <f t="shared" si="4"/>
        <v>0</v>
      </c>
      <c r="CM53" s="95">
        <f t="shared" si="5"/>
        <v>0</v>
      </c>
      <c r="CN53" s="4">
        <f t="shared" si="6"/>
        <v>2.6</v>
      </c>
      <c r="CO53" s="51">
        <f t="shared" si="7"/>
        <v>2.4</v>
      </c>
    </row>
    <row r="54" spans="1:93" x14ac:dyDescent="0.25">
      <c r="A54" s="174">
        <v>43</v>
      </c>
      <c r="B54" s="115" t="s">
        <v>106</v>
      </c>
      <c r="C54" s="122" t="s">
        <v>107</v>
      </c>
      <c r="D54" s="123" t="s">
        <v>234</v>
      </c>
      <c r="E54" s="111" t="s">
        <v>3</v>
      </c>
      <c r="F54" s="111" t="s">
        <v>3</v>
      </c>
      <c r="G54" s="111" t="s">
        <v>3</v>
      </c>
      <c r="H54" s="112" t="s">
        <v>1</v>
      </c>
      <c r="I54" s="18">
        <f t="shared" si="0"/>
        <v>91</v>
      </c>
      <c r="J54" s="19">
        <f t="shared" si="9"/>
        <v>13</v>
      </c>
      <c r="K54" s="19">
        <f t="shared" si="9"/>
        <v>48</v>
      </c>
      <c r="L54" s="19">
        <f t="shared" si="9"/>
        <v>0</v>
      </c>
      <c r="M54" s="70">
        <f t="shared" si="9"/>
        <v>30</v>
      </c>
      <c r="N54" s="18">
        <f t="shared" si="9"/>
        <v>84</v>
      </c>
      <c r="O54" s="20">
        <f t="shared" si="9"/>
        <v>7</v>
      </c>
      <c r="P54" s="74">
        <v>6</v>
      </c>
      <c r="Q54" s="80"/>
      <c r="R54" s="27"/>
      <c r="S54" s="27"/>
      <c r="T54" s="28"/>
      <c r="U54" s="85"/>
      <c r="V54" s="76"/>
      <c r="W54" s="30"/>
      <c r="X54" s="43"/>
      <c r="Y54" s="35"/>
      <c r="Z54" s="35"/>
      <c r="AA54" s="44"/>
      <c r="AB54" s="68"/>
      <c r="AC54" s="29"/>
      <c r="AD54" s="30"/>
      <c r="AE54" s="127"/>
      <c r="AF54" s="128"/>
      <c r="AG54" s="128"/>
      <c r="AH54" s="44"/>
      <c r="AI54" s="68"/>
      <c r="AJ54" s="29"/>
      <c r="AK54" s="30"/>
      <c r="AL54" s="127"/>
      <c r="AM54" s="128"/>
      <c r="AN54" s="128"/>
      <c r="AO54" s="44"/>
      <c r="AP54" s="68"/>
      <c r="AQ54" s="29"/>
      <c r="AR54" s="30"/>
      <c r="AS54" s="43">
        <v>13</v>
      </c>
      <c r="AT54" s="35">
        <v>26</v>
      </c>
      <c r="AU54" s="35"/>
      <c r="AV54" s="44"/>
      <c r="AW54" s="68">
        <v>36</v>
      </c>
      <c r="AX54" s="29">
        <v>3</v>
      </c>
      <c r="AY54" s="30" t="s">
        <v>2</v>
      </c>
      <c r="AZ54" s="43"/>
      <c r="BA54" s="35">
        <v>22</v>
      </c>
      <c r="BB54" s="35"/>
      <c r="BC54" s="133">
        <v>30</v>
      </c>
      <c r="BD54" s="68">
        <v>48</v>
      </c>
      <c r="BE54" s="29">
        <v>4</v>
      </c>
      <c r="BF54" s="30" t="s">
        <v>2</v>
      </c>
      <c r="BG54" s="43"/>
      <c r="BH54" s="35"/>
      <c r="BI54" s="35"/>
      <c r="BJ54" s="44"/>
      <c r="BK54" s="68"/>
      <c r="BL54" s="29"/>
      <c r="BM54" s="30"/>
      <c r="BN54" s="43"/>
      <c r="BO54" s="35"/>
      <c r="BP54" s="35"/>
      <c r="BQ54" s="44"/>
      <c r="BR54" s="68"/>
      <c r="BS54" s="29"/>
      <c r="BT54" s="30"/>
      <c r="BU54" s="43"/>
      <c r="BV54" s="35"/>
      <c r="BW54" s="35"/>
      <c r="BX54" s="44"/>
      <c r="BY54" s="68"/>
      <c r="BZ54" s="29"/>
      <c r="CA54" s="30"/>
      <c r="CB54" s="43"/>
      <c r="CC54" s="35"/>
      <c r="CD54" s="35"/>
      <c r="CE54" s="129"/>
      <c r="CF54" s="68"/>
      <c r="CG54" s="29"/>
      <c r="CH54" s="30"/>
      <c r="CI54" s="22">
        <f t="shared" si="10"/>
        <v>0</v>
      </c>
      <c r="CJ54" s="3">
        <f t="shared" si="10"/>
        <v>6</v>
      </c>
      <c r="CK54" s="3">
        <f t="shared" si="3"/>
        <v>78</v>
      </c>
      <c r="CL54" s="3">
        <f t="shared" si="4"/>
        <v>0</v>
      </c>
      <c r="CM54" s="95">
        <f t="shared" si="5"/>
        <v>0</v>
      </c>
      <c r="CN54" s="4">
        <f t="shared" si="6"/>
        <v>3.64</v>
      </c>
      <c r="CO54" s="51">
        <f t="shared" si="7"/>
        <v>3.36</v>
      </c>
    </row>
    <row r="55" spans="1:93" x14ac:dyDescent="0.25">
      <c r="A55" s="174">
        <v>44</v>
      </c>
      <c r="B55" s="115" t="s">
        <v>144</v>
      </c>
      <c r="C55" s="122" t="s">
        <v>145</v>
      </c>
      <c r="D55" s="123" t="s">
        <v>235</v>
      </c>
      <c r="E55" s="111" t="s">
        <v>3</v>
      </c>
      <c r="F55" s="111" t="s">
        <v>3</v>
      </c>
      <c r="G55" s="113" t="s">
        <v>3</v>
      </c>
      <c r="H55" s="112" t="s">
        <v>1</v>
      </c>
      <c r="I55" s="18">
        <f t="shared" si="0"/>
        <v>52</v>
      </c>
      <c r="J55" s="19">
        <f t="shared" si="9"/>
        <v>0</v>
      </c>
      <c r="K55" s="19">
        <f t="shared" si="9"/>
        <v>22</v>
      </c>
      <c r="L55" s="19">
        <f t="shared" si="9"/>
        <v>0</v>
      </c>
      <c r="M55" s="70">
        <f t="shared" si="9"/>
        <v>30</v>
      </c>
      <c r="N55" s="18">
        <f t="shared" si="9"/>
        <v>48</v>
      </c>
      <c r="O55" s="20">
        <f t="shared" si="9"/>
        <v>4</v>
      </c>
      <c r="P55" s="74">
        <v>4</v>
      </c>
      <c r="Q55" s="80"/>
      <c r="R55" s="27"/>
      <c r="S55" s="27"/>
      <c r="T55" s="28"/>
      <c r="U55" s="85"/>
      <c r="V55" s="76"/>
      <c r="W55" s="30"/>
      <c r="X55" s="43"/>
      <c r="Y55" s="35"/>
      <c r="Z55" s="35"/>
      <c r="AA55" s="44"/>
      <c r="AB55" s="68"/>
      <c r="AC55" s="29"/>
      <c r="AD55" s="30"/>
      <c r="AE55" s="43"/>
      <c r="AF55" s="35"/>
      <c r="AG55" s="35"/>
      <c r="AH55" s="44"/>
      <c r="AI55" s="68"/>
      <c r="AJ55" s="29"/>
      <c r="AK55" s="30"/>
      <c r="AL55" s="43"/>
      <c r="AM55" s="35"/>
      <c r="AN55" s="35"/>
      <c r="AO55" s="44"/>
      <c r="AP55" s="68"/>
      <c r="AQ55" s="29"/>
      <c r="AR55" s="30"/>
      <c r="AS55" s="43"/>
      <c r="AT55" s="128"/>
      <c r="AU55" s="35"/>
      <c r="AV55" s="44"/>
      <c r="AW55" s="68"/>
      <c r="AX55" s="29"/>
      <c r="AY55" s="30"/>
      <c r="AZ55" s="43"/>
      <c r="BA55" s="128">
        <v>22</v>
      </c>
      <c r="BB55" s="35"/>
      <c r="BC55" s="133">
        <v>30</v>
      </c>
      <c r="BD55" s="68">
        <v>48</v>
      </c>
      <c r="BE55" s="29">
        <v>4</v>
      </c>
      <c r="BF55" s="30" t="s">
        <v>2</v>
      </c>
      <c r="BG55" s="43"/>
      <c r="BH55" s="35"/>
      <c r="BI55" s="35"/>
      <c r="BJ55" s="44"/>
      <c r="BK55" s="68"/>
      <c r="BL55" s="29"/>
      <c r="BM55" s="30"/>
      <c r="BN55" s="43"/>
      <c r="BO55" s="35"/>
      <c r="BP55" s="35"/>
      <c r="BQ55" s="44"/>
      <c r="BR55" s="68"/>
      <c r="BS55" s="29"/>
      <c r="BT55" s="30"/>
      <c r="BU55" s="43"/>
      <c r="BV55" s="35"/>
      <c r="BW55" s="35"/>
      <c r="BX55" s="44"/>
      <c r="BY55" s="68"/>
      <c r="BZ55" s="29"/>
      <c r="CA55" s="30"/>
      <c r="CB55" s="43"/>
      <c r="CC55" s="35"/>
      <c r="CD55" s="35"/>
      <c r="CE55" s="129"/>
      <c r="CF55" s="68"/>
      <c r="CG55" s="29"/>
      <c r="CH55" s="30"/>
      <c r="CI55" s="22">
        <f t="shared" si="10"/>
        <v>0</v>
      </c>
      <c r="CJ55" s="3">
        <f t="shared" si="10"/>
        <v>4</v>
      </c>
      <c r="CK55" s="3">
        <f t="shared" si="3"/>
        <v>52</v>
      </c>
      <c r="CL55" s="3">
        <f t="shared" si="4"/>
        <v>0</v>
      </c>
      <c r="CM55" s="95">
        <f t="shared" si="5"/>
        <v>0</v>
      </c>
      <c r="CN55" s="4">
        <f t="shared" si="6"/>
        <v>2.08</v>
      </c>
      <c r="CO55" s="51">
        <f t="shared" si="7"/>
        <v>1.92</v>
      </c>
    </row>
    <row r="56" spans="1:93" x14ac:dyDescent="0.25">
      <c r="A56" s="174">
        <v>45</v>
      </c>
      <c r="B56" s="115" t="s">
        <v>116</v>
      </c>
      <c r="C56" s="122" t="s">
        <v>115</v>
      </c>
      <c r="D56" s="123" t="s">
        <v>236</v>
      </c>
      <c r="E56" s="111" t="s">
        <v>3</v>
      </c>
      <c r="F56" s="111" t="s">
        <v>3</v>
      </c>
      <c r="G56" s="111" t="s">
        <v>3</v>
      </c>
      <c r="H56" s="112" t="s">
        <v>1</v>
      </c>
      <c r="I56" s="18">
        <f t="shared" si="0"/>
        <v>26</v>
      </c>
      <c r="J56" s="19">
        <f t="shared" si="9"/>
        <v>13</v>
      </c>
      <c r="K56" s="19">
        <f t="shared" si="9"/>
        <v>13</v>
      </c>
      <c r="L56" s="19">
        <f t="shared" si="9"/>
        <v>0</v>
      </c>
      <c r="M56" s="70">
        <f t="shared" si="9"/>
        <v>0</v>
      </c>
      <c r="N56" s="18">
        <f t="shared" si="9"/>
        <v>24</v>
      </c>
      <c r="O56" s="20">
        <f t="shared" si="9"/>
        <v>2</v>
      </c>
      <c r="P56" s="74">
        <v>1</v>
      </c>
      <c r="Q56" s="80"/>
      <c r="R56" s="27"/>
      <c r="S56" s="27"/>
      <c r="T56" s="28"/>
      <c r="U56" s="85"/>
      <c r="V56" s="76"/>
      <c r="W56" s="30"/>
      <c r="X56" s="43"/>
      <c r="Y56" s="35"/>
      <c r="Z56" s="35"/>
      <c r="AA56" s="44"/>
      <c r="AB56" s="68"/>
      <c r="AC56" s="29"/>
      <c r="AD56" s="30"/>
      <c r="AE56" s="127"/>
      <c r="AF56" s="128"/>
      <c r="AG56" s="128"/>
      <c r="AH56" s="44"/>
      <c r="AI56" s="68"/>
      <c r="AJ56" s="29"/>
      <c r="AK56" s="30"/>
      <c r="AL56" s="127"/>
      <c r="AM56" s="128"/>
      <c r="AN56" s="128"/>
      <c r="AO56" s="44"/>
      <c r="AP56" s="68"/>
      <c r="AQ56" s="29"/>
      <c r="AR56" s="30"/>
      <c r="AS56" s="43"/>
      <c r="AT56" s="35"/>
      <c r="AU56" s="35"/>
      <c r="AV56" s="44"/>
      <c r="AW56" s="68"/>
      <c r="AX56" s="29"/>
      <c r="AY56" s="30"/>
      <c r="AZ56" s="43">
        <v>13</v>
      </c>
      <c r="BA56" s="35">
        <v>13</v>
      </c>
      <c r="BB56" s="35"/>
      <c r="BC56" s="44"/>
      <c r="BD56" s="68">
        <v>24</v>
      </c>
      <c r="BE56" s="29">
        <v>2</v>
      </c>
      <c r="BF56" s="30" t="s">
        <v>2</v>
      </c>
      <c r="BG56" s="43"/>
      <c r="BH56" s="35"/>
      <c r="BI56" s="35"/>
      <c r="BJ56" s="44"/>
      <c r="BK56" s="68"/>
      <c r="BL56" s="29"/>
      <c r="BM56" s="30"/>
      <c r="BN56" s="43"/>
      <c r="BO56" s="35"/>
      <c r="BP56" s="35"/>
      <c r="BQ56" s="44"/>
      <c r="BR56" s="68"/>
      <c r="BS56" s="29"/>
      <c r="BT56" s="30"/>
      <c r="BU56" s="43"/>
      <c r="BV56" s="35"/>
      <c r="BW56" s="35"/>
      <c r="BX56" s="44"/>
      <c r="BY56" s="68"/>
      <c r="BZ56" s="29"/>
      <c r="CA56" s="30"/>
      <c r="CB56" s="43"/>
      <c r="CC56" s="35"/>
      <c r="CD56" s="35"/>
      <c r="CE56" s="129"/>
      <c r="CF56" s="68"/>
      <c r="CG56" s="29"/>
      <c r="CH56" s="30"/>
      <c r="CI56" s="22">
        <f t="shared" si="10"/>
        <v>0</v>
      </c>
      <c r="CJ56" s="3">
        <f t="shared" si="10"/>
        <v>1</v>
      </c>
      <c r="CK56" s="3">
        <f t="shared" si="3"/>
        <v>13</v>
      </c>
      <c r="CL56" s="3">
        <f t="shared" si="4"/>
        <v>0</v>
      </c>
      <c r="CM56" s="95">
        <f t="shared" si="5"/>
        <v>0</v>
      </c>
      <c r="CN56" s="4">
        <f t="shared" si="6"/>
        <v>1.04</v>
      </c>
      <c r="CO56" s="51">
        <f t="shared" si="7"/>
        <v>0.96</v>
      </c>
    </row>
    <row r="57" spans="1:93" ht="13.5" customHeight="1" x14ac:dyDescent="0.25">
      <c r="A57" s="174">
        <v>46</v>
      </c>
      <c r="B57" s="115" t="s">
        <v>108</v>
      </c>
      <c r="C57" s="122" t="s">
        <v>109</v>
      </c>
      <c r="D57" s="123" t="s">
        <v>237</v>
      </c>
      <c r="E57" s="111" t="s">
        <v>3</v>
      </c>
      <c r="F57" s="111" t="s">
        <v>3</v>
      </c>
      <c r="G57" s="111" t="s">
        <v>3</v>
      </c>
      <c r="H57" s="112" t="s">
        <v>1</v>
      </c>
      <c r="I57" s="18">
        <f t="shared" si="0"/>
        <v>39</v>
      </c>
      <c r="J57" s="19">
        <f t="shared" si="9"/>
        <v>13</v>
      </c>
      <c r="K57" s="19">
        <f t="shared" si="9"/>
        <v>26</v>
      </c>
      <c r="L57" s="19">
        <f t="shared" si="9"/>
        <v>0</v>
      </c>
      <c r="M57" s="70">
        <f t="shared" si="9"/>
        <v>0</v>
      </c>
      <c r="N57" s="18">
        <f t="shared" si="9"/>
        <v>36</v>
      </c>
      <c r="O57" s="20">
        <f t="shared" si="9"/>
        <v>3</v>
      </c>
      <c r="P57" s="74">
        <v>1</v>
      </c>
      <c r="Q57" s="80"/>
      <c r="R57" s="27"/>
      <c r="S57" s="27"/>
      <c r="T57" s="28"/>
      <c r="U57" s="85"/>
      <c r="V57" s="76"/>
      <c r="W57" s="30"/>
      <c r="X57" s="43"/>
      <c r="Y57" s="35"/>
      <c r="Z57" s="35"/>
      <c r="AA57" s="44"/>
      <c r="AB57" s="68"/>
      <c r="AC57" s="29"/>
      <c r="AD57" s="30"/>
      <c r="AE57" s="127"/>
      <c r="AF57" s="128"/>
      <c r="AG57" s="128"/>
      <c r="AH57" s="44"/>
      <c r="AI57" s="68"/>
      <c r="AJ57" s="29"/>
      <c r="AK57" s="30"/>
      <c r="AL57" s="127"/>
      <c r="AM57" s="128"/>
      <c r="AN57" s="128"/>
      <c r="AO57" s="44"/>
      <c r="AP57" s="68"/>
      <c r="AQ57" s="29"/>
      <c r="AR57" s="30"/>
      <c r="AS57" s="43"/>
      <c r="AT57" s="35"/>
      <c r="AU57" s="35"/>
      <c r="AV57" s="44"/>
      <c r="AW57" s="68"/>
      <c r="AX57" s="29"/>
      <c r="AY57" s="30"/>
      <c r="AZ57" s="43">
        <v>13</v>
      </c>
      <c r="BA57" s="35">
        <v>26</v>
      </c>
      <c r="BB57" s="35"/>
      <c r="BC57" s="129"/>
      <c r="BD57" s="68">
        <v>36</v>
      </c>
      <c r="BE57" s="29">
        <v>3</v>
      </c>
      <c r="BF57" s="30" t="s">
        <v>0</v>
      </c>
      <c r="BG57" s="80"/>
      <c r="BH57" s="27"/>
      <c r="BI57" s="27"/>
      <c r="BJ57" s="28"/>
      <c r="BK57" s="85"/>
      <c r="BL57" s="76"/>
      <c r="BM57" s="30"/>
      <c r="BN57" s="43"/>
      <c r="BO57" s="35"/>
      <c r="BP57" s="35"/>
      <c r="BQ57" s="44"/>
      <c r="BR57" s="68"/>
      <c r="BS57" s="29"/>
      <c r="BT57" s="30"/>
      <c r="BU57" s="43"/>
      <c r="BV57" s="35"/>
      <c r="BW57" s="35"/>
      <c r="BX57" s="44"/>
      <c r="BY57" s="68"/>
      <c r="BZ57" s="29"/>
      <c r="CA57" s="30"/>
      <c r="CB57" s="43"/>
      <c r="CC57" s="35"/>
      <c r="CD57" s="35"/>
      <c r="CE57" s="129"/>
      <c r="CF57" s="68"/>
      <c r="CG57" s="29"/>
      <c r="CH57" s="30"/>
      <c r="CI57" s="22">
        <f t="shared" si="10"/>
        <v>0</v>
      </c>
      <c r="CJ57" s="3">
        <f t="shared" si="10"/>
        <v>1</v>
      </c>
      <c r="CK57" s="3">
        <f t="shared" si="3"/>
        <v>26</v>
      </c>
      <c r="CL57" s="3">
        <f t="shared" si="4"/>
        <v>0</v>
      </c>
      <c r="CM57" s="95">
        <f t="shared" si="5"/>
        <v>0</v>
      </c>
      <c r="CN57" s="4">
        <f t="shared" si="6"/>
        <v>1.56</v>
      </c>
      <c r="CO57" s="51">
        <f t="shared" si="7"/>
        <v>1.44</v>
      </c>
    </row>
    <row r="58" spans="1:93" x14ac:dyDescent="0.25">
      <c r="A58" s="174">
        <v>47</v>
      </c>
      <c r="B58" s="115" t="s">
        <v>110</v>
      </c>
      <c r="C58" s="122" t="s">
        <v>111</v>
      </c>
      <c r="D58" s="123" t="s">
        <v>238</v>
      </c>
      <c r="E58" s="111" t="s">
        <v>3</v>
      </c>
      <c r="F58" s="111" t="s">
        <v>3</v>
      </c>
      <c r="G58" s="110" t="s">
        <v>3</v>
      </c>
      <c r="H58" s="112" t="s">
        <v>1</v>
      </c>
      <c r="I58" s="18">
        <f t="shared" si="0"/>
        <v>65</v>
      </c>
      <c r="J58" s="19">
        <f t="shared" si="9"/>
        <v>0</v>
      </c>
      <c r="K58" s="19">
        <f t="shared" si="9"/>
        <v>45</v>
      </c>
      <c r="L58" s="19">
        <f t="shared" si="9"/>
        <v>0</v>
      </c>
      <c r="M58" s="70">
        <f t="shared" si="9"/>
        <v>20</v>
      </c>
      <c r="N58" s="18">
        <f t="shared" si="9"/>
        <v>60</v>
      </c>
      <c r="O58" s="20">
        <f t="shared" si="9"/>
        <v>5</v>
      </c>
      <c r="P58" s="74">
        <v>5</v>
      </c>
      <c r="Q58" s="80"/>
      <c r="R58" s="27"/>
      <c r="S58" s="27"/>
      <c r="T58" s="28"/>
      <c r="U58" s="85"/>
      <c r="V58" s="76"/>
      <c r="W58" s="30"/>
      <c r="X58" s="43"/>
      <c r="Y58" s="35"/>
      <c r="Z58" s="35"/>
      <c r="AA58" s="44"/>
      <c r="AB58" s="68"/>
      <c r="AC58" s="29"/>
      <c r="AD58" s="30"/>
      <c r="AE58" s="43"/>
      <c r="AF58" s="35"/>
      <c r="AG58" s="35"/>
      <c r="AH58" s="44"/>
      <c r="AI58" s="68"/>
      <c r="AJ58" s="29"/>
      <c r="AK58" s="30"/>
      <c r="AL58" s="43"/>
      <c r="AM58" s="35"/>
      <c r="AN58" s="35"/>
      <c r="AO58" s="44"/>
      <c r="AP58" s="68"/>
      <c r="AQ58" s="29"/>
      <c r="AR58" s="30"/>
      <c r="AS58" s="43"/>
      <c r="AT58" s="35"/>
      <c r="AU58" s="35"/>
      <c r="AV58" s="44"/>
      <c r="AW58" s="68"/>
      <c r="AX58" s="29"/>
      <c r="AY58" s="30"/>
      <c r="AZ58" s="43"/>
      <c r="BA58" s="35">
        <v>45</v>
      </c>
      <c r="BB58" s="35"/>
      <c r="BC58" s="133">
        <v>20</v>
      </c>
      <c r="BD58" s="68">
        <v>60</v>
      </c>
      <c r="BE58" s="29">
        <v>5</v>
      </c>
      <c r="BF58" s="30" t="s">
        <v>2</v>
      </c>
      <c r="BG58" s="80"/>
      <c r="BH58" s="27"/>
      <c r="BI58" s="27"/>
      <c r="BJ58" s="28"/>
      <c r="BK58" s="85"/>
      <c r="BL58" s="76"/>
      <c r="BM58" s="30"/>
      <c r="BN58" s="43"/>
      <c r="BO58" s="35"/>
      <c r="BP58" s="35"/>
      <c r="BQ58" s="44"/>
      <c r="BR58" s="68"/>
      <c r="BS58" s="29"/>
      <c r="BT58" s="30"/>
      <c r="BU58" s="43"/>
      <c r="BV58" s="35"/>
      <c r="BW58" s="35"/>
      <c r="BX58" s="44"/>
      <c r="BY58" s="68"/>
      <c r="BZ58" s="29"/>
      <c r="CA58" s="30"/>
      <c r="CB58" s="43"/>
      <c r="CC58" s="35"/>
      <c r="CD58" s="35"/>
      <c r="CE58" s="129"/>
      <c r="CF58" s="68"/>
      <c r="CG58" s="29"/>
      <c r="CH58" s="30"/>
      <c r="CI58" s="22">
        <f t="shared" si="10"/>
        <v>0</v>
      </c>
      <c r="CJ58" s="3">
        <f t="shared" si="10"/>
        <v>5</v>
      </c>
      <c r="CK58" s="3">
        <f t="shared" si="3"/>
        <v>65</v>
      </c>
      <c r="CL58" s="3">
        <f t="shared" si="4"/>
        <v>0</v>
      </c>
      <c r="CM58" s="95">
        <f t="shared" si="5"/>
        <v>0</v>
      </c>
      <c r="CN58" s="4">
        <f t="shared" si="6"/>
        <v>2.6</v>
      </c>
      <c r="CO58" s="51">
        <f t="shared" si="7"/>
        <v>2.4</v>
      </c>
    </row>
    <row r="59" spans="1:93" x14ac:dyDescent="0.25">
      <c r="A59" s="174">
        <v>48</v>
      </c>
      <c r="B59" s="115" t="s">
        <v>188</v>
      </c>
      <c r="C59" s="122" t="s">
        <v>61</v>
      </c>
      <c r="D59" s="125" t="s">
        <v>239</v>
      </c>
      <c r="E59" s="111" t="s">
        <v>3</v>
      </c>
      <c r="F59" s="111" t="s">
        <v>3</v>
      </c>
      <c r="G59" s="111" t="s">
        <v>3</v>
      </c>
      <c r="H59" s="112" t="s">
        <v>3</v>
      </c>
      <c r="I59" s="18">
        <f t="shared" si="0"/>
        <v>39</v>
      </c>
      <c r="J59" s="19">
        <f t="shared" si="9"/>
        <v>26</v>
      </c>
      <c r="K59" s="19">
        <f t="shared" si="9"/>
        <v>13</v>
      </c>
      <c r="L59" s="19">
        <f t="shared" si="9"/>
        <v>0</v>
      </c>
      <c r="M59" s="70">
        <f t="shared" si="9"/>
        <v>0</v>
      </c>
      <c r="N59" s="18">
        <f t="shared" si="9"/>
        <v>36</v>
      </c>
      <c r="O59" s="20">
        <f t="shared" si="9"/>
        <v>3</v>
      </c>
      <c r="P59" s="74"/>
      <c r="Q59" s="80"/>
      <c r="R59" s="27"/>
      <c r="S59" s="27"/>
      <c r="T59" s="28"/>
      <c r="U59" s="85"/>
      <c r="V59" s="76"/>
      <c r="W59" s="30"/>
      <c r="X59" s="43"/>
      <c r="Y59" s="35"/>
      <c r="Z59" s="35"/>
      <c r="AA59" s="44"/>
      <c r="AB59" s="68"/>
      <c r="AC59" s="29"/>
      <c r="AD59" s="30"/>
      <c r="AE59" s="43"/>
      <c r="AF59" s="35"/>
      <c r="AG59" s="35"/>
      <c r="AH59" s="44"/>
      <c r="AI59" s="68"/>
      <c r="AJ59" s="29"/>
      <c r="AK59" s="30"/>
      <c r="AL59" s="127"/>
      <c r="AM59" s="128"/>
      <c r="AN59" s="128"/>
      <c r="AO59" s="44"/>
      <c r="AP59" s="68"/>
      <c r="AQ59" s="29"/>
      <c r="AR59" s="30"/>
      <c r="AS59" s="43"/>
      <c r="AT59" s="35"/>
      <c r="AU59" s="35"/>
      <c r="AV59" s="44"/>
      <c r="AW59" s="68"/>
      <c r="AX59" s="29"/>
      <c r="AY59" s="30"/>
      <c r="AZ59" s="43"/>
      <c r="BA59" s="35"/>
      <c r="BB59" s="35"/>
      <c r="BC59" s="44"/>
      <c r="BD59" s="68"/>
      <c r="BE59" s="29"/>
      <c r="BF59" s="30"/>
      <c r="BG59" s="127">
        <v>26</v>
      </c>
      <c r="BH59" s="128">
        <v>13</v>
      </c>
      <c r="BI59" s="128"/>
      <c r="BJ59" s="44"/>
      <c r="BK59" s="68">
        <v>36</v>
      </c>
      <c r="BL59" s="29">
        <v>3</v>
      </c>
      <c r="BM59" s="30" t="s">
        <v>0</v>
      </c>
      <c r="BN59" s="43"/>
      <c r="BO59" s="35"/>
      <c r="BP59" s="35"/>
      <c r="BQ59" s="44"/>
      <c r="BR59" s="68"/>
      <c r="BS59" s="29"/>
      <c r="BT59" s="30"/>
      <c r="BU59" s="43"/>
      <c r="BV59" s="35"/>
      <c r="BW59" s="35"/>
      <c r="BX59" s="44"/>
      <c r="BY59" s="68"/>
      <c r="BZ59" s="29"/>
      <c r="CA59" s="30"/>
      <c r="CB59" s="43"/>
      <c r="CC59" s="35"/>
      <c r="CD59" s="35"/>
      <c r="CE59" s="129"/>
      <c r="CF59" s="68"/>
      <c r="CG59" s="29"/>
      <c r="CH59" s="30"/>
      <c r="CI59" s="22">
        <f t="shared" si="10"/>
        <v>0</v>
      </c>
      <c r="CJ59" s="3">
        <f t="shared" si="10"/>
        <v>0</v>
      </c>
      <c r="CK59" s="3">
        <f t="shared" si="3"/>
        <v>0</v>
      </c>
      <c r="CL59" s="3">
        <f t="shared" si="4"/>
        <v>0</v>
      </c>
      <c r="CM59" s="95">
        <f t="shared" si="5"/>
        <v>0</v>
      </c>
      <c r="CN59" s="4">
        <f t="shared" si="6"/>
        <v>1.56</v>
      </c>
      <c r="CO59" s="51">
        <f t="shared" si="7"/>
        <v>1.44</v>
      </c>
    </row>
    <row r="60" spans="1:93" x14ac:dyDescent="0.25">
      <c r="A60" s="174">
        <v>49</v>
      </c>
      <c r="B60" s="115" t="s">
        <v>189</v>
      </c>
      <c r="C60" s="122" t="s">
        <v>61</v>
      </c>
      <c r="D60" s="123" t="s">
        <v>286</v>
      </c>
      <c r="E60" s="111" t="s">
        <v>3</v>
      </c>
      <c r="F60" s="111" t="s">
        <v>3</v>
      </c>
      <c r="G60" s="113" t="s">
        <v>3</v>
      </c>
      <c r="H60" s="112" t="s">
        <v>3</v>
      </c>
      <c r="I60" s="18">
        <f t="shared" si="0"/>
        <v>26</v>
      </c>
      <c r="J60" s="19">
        <f t="shared" si="9"/>
        <v>26</v>
      </c>
      <c r="K60" s="19">
        <f t="shared" si="9"/>
        <v>0</v>
      </c>
      <c r="L60" s="19">
        <f t="shared" si="9"/>
        <v>0</v>
      </c>
      <c r="M60" s="70">
        <f t="shared" si="9"/>
        <v>0</v>
      </c>
      <c r="N60" s="18">
        <f t="shared" si="9"/>
        <v>24</v>
      </c>
      <c r="O60" s="20">
        <f t="shared" si="9"/>
        <v>2</v>
      </c>
      <c r="P60" s="74"/>
      <c r="Q60" s="80"/>
      <c r="R60" s="27"/>
      <c r="S60" s="27"/>
      <c r="T60" s="28"/>
      <c r="U60" s="85"/>
      <c r="V60" s="76"/>
      <c r="W60" s="30"/>
      <c r="X60" s="43"/>
      <c r="Y60" s="35"/>
      <c r="Z60" s="35"/>
      <c r="AA60" s="44"/>
      <c r="AB60" s="68"/>
      <c r="AC60" s="29"/>
      <c r="AD60" s="30"/>
      <c r="AE60" s="43"/>
      <c r="AF60" s="35"/>
      <c r="AG60" s="35"/>
      <c r="AH60" s="44"/>
      <c r="AI60" s="68"/>
      <c r="AJ60" s="29"/>
      <c r="AK60" s="30"/>
      <c r="AL60" s="127"/>
      <c r="AM60" s="128"/>
      <c r="AN60" s="128"/>
      <c r="AO60" s="44"/>
      <c r="AP60" s="68"/>
      <c r="AQ60" s="29"/>
      <c r="AR60" s="30"/>
      <c r="AS60" s="43"/>
      <c r="AT60" s="35"/>
      <c r="AU60" s="35"/>
      <c r="AV60" s="44"/>
      <c r="AW60" s="68"/>
      <c r="AX60" s="29"/>
      <c r="AY60" s="30"/>
      <c r="AZ60" s="43"/>
      <c r="BA60" s="35"/>
      <c r="BB60" s="35"/>
      <c r="BC60" s="44"/>
      <c r="BD60" s="68"/>
      <c r="BE60" s="29"/>
      <c r="BF60" s="30"/>
      <c r="BG60" s="127">
        <v>26</v>
      </c>
      <c r="BH60" s="128"/>
      <c r="BI60" s="128"/>
      <c r="BJ60" s="44"/>
      <c r="BK60" s="68">
        <v>24</v>
      </c>
      <c r="BL60" s="29">
        <v>2</v>
      </c>
      <c r="BM60" s="30" t="s">
        <v>2</v>
      </c>
      <c r="BN60" s="127"/>
      <c r="BO60" s="128"/>
      <c r="BP60" s="35"/>
      <c r="BQ60" s="44"/>
      <c r="BR60" s="68"/>
      <c r="BS60" s="29"/>
      <c r="BT60" s="30"/>
      <c r="BU60" s="43"/>
      <c r="BV60" s="35"/>
      <c r="BW60" s="35"/>
      <c r="BX60" s="44"/>
      <c r="BY60" s="68"/>
      <c r="BZ60" s="29"/>
      <c r="CA60" s="30"/>
      <c r="CB60" s="43"/>
      <c r="CC60" s="35"/>
      <c r="CD60" s="35"/>
      <c r="CE60" s="129"/>
      <c r="CF60" s="68"/>
      <c r="CG60" s="29"/>
      <c r="CH60" s="30"/>
      <c r="CI60" s="22">
        <f t="shared" si="10"/>
        <v>0</v>
      </c>
      <c r="CJ60" s="3">
        <f t="shared" si="10"/>
        <v>0</v>
      </c>
      <c r="CK60" s="3">
        <f t="shared" si="3"/>
        <v>0</v>
      </c>
      <c r="CL60" s="3">
        <f t="shared" si="4"/>
        <v>0</v>
      </c>
      <c r="CM60" s="95">
        <f t="shared" si="5"/>
        <v>0</v>
      </c>
      <c r="CN60" s="4">
        <f t="shared" si="6"/>
        <v>1.04</v>
      </c>
      <c r="CO60" s="51">
        <f t="shared" si="7"/>
        <v>0.96</v>
      </c>
    </row>
    <row r="61" spans="1:93" x14ac:dyDescent="0.25">
      <c r="A61" s="174">
        <v>50</v>
      </c>
      <c r="B61" s="115" t="s">
        <v>112</v>
      </c>
      <c r="C61" s="122" t="s">
        <v>67</v>
      </c>
      <c r="D61" s="123" t="s">
        <v>240</v>
      </c>
      <c r="E61" s="111" t="s">
        <v>3</v>
      </c>
      <c r="F61" s="111" t="s">
        <v>3</v>
      </c>
      <c r="G61" s="111" t="s">
        <v>3</v>
      </c>
      <c r="H61" s="112" t="s">
        <v>1</v>
      </c>
      <c r="I61" s="18">
        <f t="shared" si="0"/>
        <v>39</v>
      </c>
      <c r="J61" s="19">
        <f t="shared" si="9"/>
        <v>26</v>
      </c>
      <c r="K61" s="19">
        <f t="shared" si="9"/>
        <v>13</v>
      </c>
      <c r="L61" s="19">
        <f t="shared" si="9"/>
        <v>0</v>
      </c>
      <c r="M61" s="70">
        <f t="shared" si="9"/>
        <v>0</v>
      </c>
      <c r="N61" s="18">
        <f t="shared" si="9"/>
        <v>36</v>
      </c>
      <c r="O61" s="20">
        <f t="shared" si="9"/>
        <v>3</v>
      </c>
      <c r="P61" s="74">
        <v>1</v>
      </c>
      <c r="Q61" s="80"/>
      <c r="R61" s="27"/>
      <c r="S61" s="27"/>
      <c r="T61" s="28"/>
      <c r="U61" s="85"/>
      <c r="V61" s="76"/>
      <c r="W61" s="30"/>
      <c r="X61" s="43"/>
      <c r="Y61" s="35"/>
      <c r="Z61" s="35"/>
      <c r="AA61" s="44"/>
      <c r="AB61" s="68"/>
      <c r="AC61" s="29"/>
      <c r="AD61" s="30"/>
      <c r="AE61" s="127"/>
      <c r="AF61" s="128"/>
      <c r="AG61" s="128"/>
      <c r="AH61" s="44"/>
      <c r="AI61" s="68"/>
      <c r="AJ61" s="29"/>
      <c r="AK61" s="30"/>
      <c r="AL61" s="43"/>
      <c r="AM61" s="35"/>
      <c r="AN61" s="35"/>
      <c r="AO61" s="44"/>
      <c r="AP61" s="68"/>
      <c r="AQ61" s="29"/>
      <c r="AR61" s="30"/>
      <c r="AS61" s="43"/>
      <c r="AT61" s="35"/>
      <c r="AU61" s="35"/>
      <c r="AV61" s="44"/>
      <c r="AW61" s="68"/>
      <c r="AX61" s="29"/>
      <c r="AY61" s="30"/>
      <c r="AZ61" s="43"/>
      <c r="BA61" s="35"/>
      <c r="BB61" s="35"/>
      <c r="BC61" s="44"/>
      <c r="BD61" s="68"/>
      <c r="BE61" s="29"/>
      <c r="BF61" s="30"/>
      <c r="BG61" s="127">
        <v>26</v>
      </c>
      <c r="BH61" s="128">
        <v>13</v>
      </c>
      <c r="BI61" s="35"/>
      <c r="BJ61" s="44"/>
      <c r="BK61" s="68">
        <v>36</v>
      </c>
      <c r="BL61" s="29">
        <v>3</v>
      </c>
      <c r="BM61" s="30" t="s">
        <v>0</v>
      </c>
      <c r="BN61" s="43"/>
      <c r="BO61" s="35"/>
      <c r="BP61" s="35"/>
      <c r="BQ61" s="44"/>
      <c r="BR61" s="68"/>
      <c r="BS61" s="29"/>
      <c r="BT61" s="30"/>
      <c r="BU61" s="43"/>
      <c r="BV61" s="128"/>
      <c r="BW61" s="35"/>
      <c r="BX61" s="44"/>
      <c r="BY61" s="68"/>
      <c r="BZ61" s="29"/>
      <c r="CA61" s="30"/>
      <c r="CB61" s="43"/>
      <c r="CC61" s="35"/>
      <c r="CD61" s="35"/>
      <c r="CE61" s="129"/>
      <c r="CF61" s="68"/>
      <c r="CG61" s="29"/>
      <c r="CH61" s="30"/>
      <c r="CI61" s="22">
        <f t="shared" ref="CI61:CJ102" si="12">IF(G61="T", O61, 0)</f>
        <v>0</v>
      </c>
      <c r="CJ61" s="3">
        <f t="shared" si="12"/>
        <v>1</v>
      </c>
      <c r="CK61" s="3">
        <f t="shared" si="3"/>
        <v>13</v>
      </c>
      <c r="CL61" s="3">
        <f t="shared" si="4"/>
        <v>0</v>
      </c>
      <c r="CM61" s="95">
        <f t="shared" si="5"/>
        <v>0</v>
      </c>
      <c r="CN61" s="4">
        <f t="shared" si="6"/>
        <v>1.56</v>
      </c>
      <c r="CO61" s="51">
        <f t="shared" si="7"/>
        <v>1.44</v>
      </c>
    </row>
    <row r="62" spans="1:93" ht="25" x14ac:dyDescent="0.25">
      <c r="A62" s="174">
        <v>51</v>
      </c>
      <c r="B62" s="115" t="s">
        <v>199</v>
      </c>
      <c r="C62" s="122" t="s">
        <v>67</v>
      </c>
      <c r="D62" s="123" t="s">
        <v>285</v>
      </c>
      <c r="E62" s="111" t="s">
        <v>1</v>
      </c>
      <c r="F62" s="111" t="s">
        <v>3</v>
      </c>
      <c r="G62" s="111" t="s">
        <v>3</v>
      </c>
      <c r="H62" s="112" t="s">
        <v>1</v>
      </c>
      <c r="I62" s="18">
        <f t="shared" si="0"/>
        <v>39</v>
      </c>
      <c r="J62" s="19">
        <f t="shared" si="9"/>
        <v>0</v>
      </c>
      <c r="K62" s="19">
        <f t="shared" si="9"/>
        <v>0</v>
      </c>
      <c r="L62" s="19">
        <f t="shared" si="9"/>
        <v>39</v>
      </c>
      <c r="M62" s="70">
        <f t="shared" si="9"/>
        <v>0</v>
      </c>
      <c r="N62" s="18">
        <f t="shared" si="9"/>
        <v>36</v>
      </c>
      <c r="O62" s="20">
        <f t="shared" si="9"/>
        <v>3</v>
      </c>
      <c r="P62" s="74">
        <v>3</v>
      </c>
      <c r="Q62" s="80"/>
      <c r="R62" s="27"/>
      <c r="S62" s="27"/>
      <c r="T62" s="28"/>
      <c r="U62" s="85"/>
      <c r="V62" s="76"/>
      <c r="W62" s="30"/>
      <c r="X62" s="43"/>
      <c r="Y62" s="35"/>
      <c r="Z62" s="35"/>
      <c r="AA62" s="44"/>
      <c r="AB62" s="68"/>
      <c r="AC62" s="29"/>
      <c r="AD62" s="30"/>
      <c r="AE62" s="43"/>
      <c r="AF62" s="35"/>
      <c r="AG62" s="35"/>
      <c r="AH62" s="44"/>
      <c r="AI62" s="68"/>
      <c r="AJ62" s="29"/>
      <c r="AK62" s="30"/>
      <c r="AL62" s="43"/>
      <c r="AM62" s="35"/>
      <c r="AN62" s="35"/>
      <c r="AO62" s="44"/>
      <c r="AP62" s="68"/>
      <c r="AQ62" s="29"/>
      <c r="AR62" s="30"/>
      <c r="AS62" s="43"/>
      <c r="AT62" s="35"/>
      <c r="AU62" s="35"/>
      <c r="AV62" s="44"/>
      <c r="AW62" s="68"/>
      <c r="AX62" s="29"/>
      <c r="AY62" s="30"/>
      <c r="AZ62" s="43"/>
      <c r="BA62" s="35"/>
      <c r="BB62" s="35"/>
      <c r="BC62" s="44"/>
      <c r="BD62" s="68"/>
      <c r="BE62" s="29"/>
      <c r="BF62" s="30"/>
      <c r="BG62" s="127"/>
      <c r="BH62" s="128"/>
      <c r="BI62" s="35">
        <v>39</v>
      </c>
      <c r="BJ62" s="44"/>
      <c r="BK62" s="68">
        <v>36</v>
      </c>
      <c r="BL62" s="29">
        <v>3</v>
      </c>
      <c r="BM62" s="30" t="s">
        <v>2</v>
      </c>
      <c r="BN62" s="43"/>
      <c r="BO62" s="35"/>
      <c r="BP62" s="35"/>
      <c r="BQ62" s="44"/>
      <c r="BR62" s="68"/>
      <c r="BS62" s="29"/>
      <c r="BT62" s="30"/>
      <c r="BU62" s="43"/>
      <c r="BV62" s="35"/>
      <c r="BW62" s="35"/>
      <c r="BX62" s="44"/>
      <c r="BY62" s="68"/>
      <c r="BZ62" s="29"/>
      <c r="CA62" s="30"/>
      <c r="CB62" s="43"/>
      <c r="CC62" s="35"/>
      <c r="CD62" s="35"/>
      <c r="CE62" s="129"/>
      <c r="CF62" s="68"/>
      <c r="CG62" s="29"/>
      <c r="CH62" s="30"/>
      <c r="CI62" s="22">
        <f t="shared" si="12"/>
        <v>0</v>
      </c>
      <c r="CJ62" s="3">
        <f t="shared" si="12"/>
        <v>3</v>
      </c>
      <c r="CK62" s="3">
        <f t="shared" si="3"/>
        <v>39</v>
      </c>
      <c r="CL62" s="3">
        <f t="shared" si="4"/>
        <v>3</v>
      </c>
      <c r="CM62" s="95">
        <f t="shared" si="5"/>
        <v>0</v>
      </c>
      <c r="CN62" s="4">
        <f t="shared" si="6"/>
        <v>1.56</v>
      </c>
      <c r="CO62" s="51">
        <f t="shared" si="7"/>
        <v>1.44</v>
      </c>
    </row>
    <row r="63" spans="1:93" x14ac:dyDescent="0.25">
      <c r="A63" s="174">
        <v>52</v>
      </c>
      <c r="B63" s="115" t="s">
        <v>113</v>
      </c>
      <c r="C63" s="122" t="s">
        <v>62</v>
      </c>
      <c r="D63" s="123" t="s">
        <v>284</v>
      </c>
      <c r="E63" s="111" t="s">
        <v>3</v>
      </c>
      <c r="F63" s="111" t="s">
        <v>3</v>
      </c>
      <c r="G63" s="110" t="s">
        <v>3</v>
      </c>
      <c r="H63" s="112" t="s">
        <v>1</v>
      </c>
      <c r="I63" s="18">
        <f t="shared" si="0"/>
        <v>65</v>
      </c>
      <c r="J63" s="19">
        <f t="shared" si="9"/>
        <v>26</v>
      </c>
      <c r="K63" s="19">
        <f t="shared" si="9"/>
        <v>39</v>
      </c>
      <c r="L63" s="19">
        <f t="shared" si="9"/>
        <v>0</v>
      </c>
      <c r="M63" s="70">
        <f t="shared" si="9"/>
        <v>0</v>
      </c>
      <c r="N63" s="18">
        <f t="shared" si="9"/>
        <v>60</v>
      </c>
      <c r="O63" s="20">
        <f t="shared" si="9"/>
        <v>5</v>
      </c>
      <c r="P63" s="74">
        <v>2</v>
      </c>
      <c r="Q63" s="80"/>
      <c r="R63" s="27"/>
      <c r="S63" s="27"/>
      <c r="T63" s="28"/>
      <c r="U63" s="85"/>
      <c r="V63" s="76"/>
      <c r="W63" s="30"/>
      <c r="X63" s="43"/>
      <c r="Y63" s="35"/>
      <c r="Z63" s="35"/>
      <c r="AA63" s="44"/>
      <c r="AB63" s="68"/>
      <c r="AC63" s="29"/>
      <c r="AD63" s="30"/>
      <c r="AE63" s="43"/>
      <c r="AF63" s="35"/>
      <c r="AG63" s="35"/>
      <c r="AH63" s="44"/>
      <c r="AI63" s="68"/>
      <c r="AJ63" s="29"/>
      <c r="AK63" s="30"/>
      <c r="AL63" s="43"/>
      <c r="AM63" s="35"/>
      <c r="AN63" s="35"/>
      <c r="AO63" s="44"/>
      <c r="AP63" s="68"/>
      <c r="AQ63" s="29"/>
      <c r="AR63" s="30"/>
      <c r="AS63" s="43"/>
      <c r="AT63" s="35"/>
      <c r="AU63" s="35"/>
      <c r="AV63" s="44"/>
      <c r="AW63" s="68"/>
      <c r="AX63" s="29"/>
      <c r="AY63" s="30"/>
      <c r="AZ63" s="43"/>
      <c r="BA63" s="35"/>
      <c r="BB63" s="35"/>
      <c r="BC63" s="44"/>
      <c r="BD63" s="68"/>
      <c r="BE63" s="29"/>
      <c r="BF63" s="30"/>
      <c r="BG63" s="127">
        <v>26</v>
      </c>
      <c r="BH63" s="128">
        <v>39</v>
      </c>
      <c r="BI63" s="35"/>
      <c r="BJ63" s="44"/>
      <c r="BK63" s="68">
        <v>60</v>
      </c>
      <c r="BL63" s="29">
        <v>5</v>
      </c>
      <c r="BM63" s="30" t="s">
        <v>2</v>
      </c>
      <c r="BN63" s="127"/>
      <c r="BO63" s="128"/>
      <c r="BP63" s="35"/>
      <c r="BQ63" s="129"/>
      <c r="BR63" s="68"/>
      <c r="BS63" s="29"/>
      <c r="BT63" s="30"/>
      <c r="BU63" s="43"/>
      <c r="BV63" s="35"/>
      <c r="BW63" s="35"/>
      <c r="BX63" s="44"/>
      <c r="BY63" s="68"/>
      <c r="BZ63" s="29"/>
      <c r="CA63" s="30"/>
      <c r="CB63" s="43"/>
      <c r="CC63" s="35"/>
      <c r="CD63" s="35"/>
      <c r="CE63" s="129"/>
      <c r="CF63" s="68"/>
      <c r="CG63" s="29"/>
      <c r="CH63" s="30"/>
      <c r="CI63" s="22">
        <f t="shared" si="12"/>
        <v>0</v>
      </c>
      <c r="CJ63" s="3">
        <f t="shared" si="12"/>
        <v>2</v>
      </c>
      <c r="CK63" s="3">
        <f t="shared" si="3"/>
        <v>39</v>
      </c>
      <c r="CL63" s="3">
        <f t="shared" si="4"/>
        <v>0</v>
      </c>
      <c r="CM63" s="95">
        <f t="shared" si="5"/>
        <v>0</v>
      </c>
      <c r="CN63" s="4">
        <f t="shared" si="6"/>
        <v>2.6</v>
      </c>
      <c r="CO63" s="51">
        <f t="shared" si="7"/>
        <v>2.4</v>
      </c>
    </row>
    <row r="64" spans="1:93" x14ac:dyDescent="0.25">
      <c r="A64" s="174">
        <v>53</v>
      </c>
      <c r="B64" s="115" t="s">
        <v>114</v>
      </c>
      <c r="C64" s="122" t="s">
        <v>115</v>
      </c>
      <c r="D64" s="123" t="s">
        <v>241</v>
      </c>
      <c r="E64" s="111" t="s">
        <v>3</v>
      </c>
      <c r="F64" s="111" t="s">
        <v>3</v>
      </c>
      <c r="G64" s="111" t="s">
        <v>3</v>
      </c>
      <c r="H64" s="112" t="s">
        <v>1</v>
      </c>
      <c r="I64" s="18">
        <f t="shared" si="0"/>
        <v>26</v>
      </c>
      <c r="J64" s="19">
        <f t="shared" si="9"/>
        <v>0</v>
      </c>
      <c r="K64" s="19">
        <f t="shared" si="9"/>
        <v>26</v>
      </c>
      <c r="L64" s="19">
        <f t="shared" si="9"/>
        <v>0</v>
      </c>
      <c r="M64" s="70">
        <f t="shared" si="9"/>
        <v>0</v>
      </c>
      <c r="N64" s="18">
        <f t="shared" si="9"/>
        <v>24</v>
      </c>
      <c r="O64" s="20">
        <f t="shared" si="9"/>
        <v>2</v>
      </c>
      <c r="P64" s="74">
        <v>2</v>
      </c>
      <c r="Q64" s="80"/>
      <c r="R64" s="27"/>
      <c r="S64" s="27"/>
      <c r="T64" s="28"/>
      <c r="U64" s="85"/>
      <c r="V64" s="76"/>
      <c r="W64" s="30"/>
      <c r="X64" s="43"/>
      <c r="Y64" s="35"/>
      <c r="Z64" s="35"/>
      <c r="AA64" s="44"/>
      <c r="AB64" s="68"/>
      <c r="AC64" s="29"/>
      <c r="AD64" s="30"/>
      <c r="AE64" s="43"/>
      <c r="AF64" s="35"/>
      <c r="AG64" s="35"/>
      <c r="AH64" s="44"/>
      <c r="AI64" s="68"/>
      <c r="AJ64" s="29"/>
      <c r="AK64" s="30"/>
      <c r="AL64" s="43"/>
      <c r="AM64" s="35"/>
      <c r="AN64" s="35"/>
      <c r="AO64" s="44"/>
      <c r="AP64" s="68"/>
      <c r="AQ64" s="29"/>
      <c r="AR64" s="30"/>
      <c r="AS64" s="43"/>
      <c r="AT64" s="35"/>
      <c r="AU64" s="35"/>
      <c r="AV64" s="44"/>
      <c r="AW64" s="68"/>
      <c r="AX64" s="29"/>
      <c r="AY64" s="30"/>
      <c r="AZ64" s="43"/>
      <c r="BA64" s="35"/>
      <c r="BB64" s="35"/>
      <c r="BC64" s="44"/>
      <c r="BD64" s="68"/>
      <c r="BE64" s="29"/>
      <c r="BF64" s="30"/>
      <c r="BG64" s="127"/>
      <c r="BH64" s="128">
        <v>26</v>
      </c>
      <c r="BI64" s="35"/>
      <c r="BJ64" s="44"/>
      <c r="BK64" s="68">
        <v>24</v>
      </c>
      <c r="BL64" s="29">
        <v>2</v>
      </c>
      <c r="BM64" s="30" t="s">
        <v>2</v>
      </c>
      <c r="BN64" s="43"/>
      <c r="BO64" s="35"/>
      <c r="BP64" s="35"/>
      <c r="BQ64" s="129"/>
      <c r="BR64" s="68"/>
      <c r="BS64" s="29"/>
      <c r="BT64" s="30"/>
      <c r="BU64" s="43"/>
      <c r="BV64" s="35"/>
      <c r="BW64" s="35"/>
      <c r="BX64" s="44"/>
      <c r="BY64" s="68"/>
      <c r="BZ64" s="29"/>
      <c r="CA64" s="30"/>
      <c r="CB64" s="43"/>
      <c r="CC64" s="35"/>
      <c r="CD64" s="35"/>
      <c r="CE64" s="44"/>
      <c r="CF64" s="68"/>
      <c r="CG64" s="29"/>
      <c r="CH64" s="30"/>
      <c r="CI64" s="22">
        <f t="shared" si="12"/>
        <v>0</v>
      </c>
      <c r="CJ64" s="3">
        <f t="shared" si="12"/>
        <v>2</v>
      </c>
      <c r="CK64" s="3">
        <f t="shared" si="3"/>
        <v>26</v>
      </c>
      <c r="CL64" s="3">
        <f t="shared" si="4"/>
        <v>0</v>
      </c>
      <c r="CM64" s="95">
        <f t="shared" si="5"/>
        <v>0</v>
      </c>
      <c r="CN64" s="4">
        <f t="shared" si="6"/>
        <v>1.04</v>
      </c>
      <c r="CO64" s="51">
        <f t="shared" si="7"/>
        <v>0.96</v>
      </c>
    </row>
    <row r="65" spans="1:93" x14ac:dyDescent="0.25">
      <c r="A65" s="174">
        <v>54</v>
      </c>
      <c r="B65" s="115" t="s">
        <v>117</v>
      </c>
      <c r="C65" s="122" t="s">
        <v>118</v>
      </c>
      <c r="D65" s="123" t="s">
        <v>242</v>
      </c>
      <c r="E65" s="111" t="s">
        <v>3</v>
      </c>
      <c r="F65" s="111" t="s">
        <v>3</v>
      </c>
      <c r="G65" s="113" t="s">
        <v>3</v>
      </c>
      <c r="H65" s="112" t="s">
        <v>1</v>
      </c>
      <c r="I65" s="18">
        <f t="shared" si="0"/>
        <v>52</v>
      </c>
      <c r="J65" s="19">
        <f t="shared" si="9"/>
        <v>26</v>
      </c>
      <c r="K65" s="19">
        <f t="shared" si="9"/>
        <v>26</v>
      </c>
      <c r="L65" s="19">
        <f t="shared" si="9"/>
        <v>0</v>
      </c>
      <c r="M65" s="70">
        <f t="shared" si="9"/>
        <v>0</v>
      </c>
      <c r="N65" s="18">
        <f t="shared" si="9"/>
        <v>48</v>
      </c>
      <c r="O65" s="20">
        <f t="shared" si="9"/>
        <v>4</v>
      </c>
      <c r="P65" s="74">
        <v>1</v>
      </c>
      <c r="Q65" s="80"/>
      <c r="R65" s="27"/>
      <c r="S65" s="27"/>
      <c r="T65" s="28"/>
      <c r="U65" s="85"/>
      <c r="V65" s="76"/>
      <c r="W65" s="30"/>
      <c r="X65" s="43"/>
      <c r="Y65" s="35"/>
      <c r="Z65" s="35"/>
      <c r="AA65" s="44"/>
      <c r="AB65" s="68"/>
      <c r="AC65" s="29"/>
      <c r="AD65" s="30"/>
      <c r="AE65" s="43"/>
      <c r="AF65" s="35"/>
      <c r="AG65" s="35"/>
      <c r="AH65" s="44"/>
      <c r="AI65" s="68"/>
      <c r="AJ65" s="29"/>
      <c r="AK65" s="30"/>
      <c r="AL65" s="43"/>
      <c r="AM65" s="35"/>
      <c r="AN65" s="35"/>
      <c r="AO65" s="44"/>
      <c r="AP65" s="68"/>
      <c r="AQ65" s="29"/>
      <c r="AR65" s="30"/>
      <c r="AS65" s="43"/>
      <c r="AT65" s="35"/>
      <c r="AU65" s="35"/>
      <c r="AV65" s="44"/>
      <c r="AW65" s="68"/>
      <c r="AX65" s="29"/>
      <c r="AY65" s="30"/>
      <c r="AZ65" s="43"/>
      <c r="BA65" s="35"/>
      <c r="BB65" s="35"/>
      <c r="BC65" s="44"/>
      <c r="BD65" s="68"/>
      <c r="BE65" s="29"/>
      <c r="BF65" s="30"/>
      <c r="BG65" s="127">
        <v>26</v>
      </c>
      <c r="BH65" s="128">
        <v>26</v>
      </c>
      <c r="BI65" s="35"/>
      <c r="BJ65" s="44"/>
      <c r="BK65" s="68">
        <v>48</v>
      </c>
      <c r="BL65" s="29">
        <v>4</v>
      </c>
      <c r="BM65" s="30" t="s">
        <v>0</v>
      </c>
      <c r="BN65" s="43"/>
      <c r="BO65" s="35"/>
      <c r="BP65" s="35"/>
      <c r="BQ65" s="129"/>
      <c r="BR65" s="68"/>
      <c r="BS65" s="29"/>
      <c r="BT65" s="30"/>
      <c r="BU65" s="43"/>
      <c r="BV65" s="35"/>
      <c r="BW65" s="35"/>
      <c r="BX65" s="44"/>
      <c r="BY65" s="68"/>
      <c r="BZ65" s="29"/>
      <c r="CA65" s="30"/>
      <c r="CB65" s="43"/>
      <c r="CC65" s="35"/>
      <c r="CD65" s="35"/>
      <c r="CE65" s="44"/>
      <c r="CF65" s="68"/>
      <c r="CG65" s="29"/>
      <c r="CH65" s="30"/>
      <c r="CI65" s="22">
        <f t="shared" si="12"/>
        <v>0</v>
      </c>
      <c r="CJ65" s="3">
        <f t="shared" si="12"/>
        <v>1</v>
      </c>
      <c r="CK65" s="3">
        <f t="shared" si="3"/>
        <v>26</v>
      </c>
      <c r="CL65" s="3">
        <f t="shared" si="4"/>
        <v>0</v>
      </c>
      <c r="CM65" s="95">
        <f t="shared" si="5"/>
        <v>0</v>
      </c>
      <c r="CN65" s="4">
        <f t="shared" si="6"/>
        <v>2.08</v>
      </c>
      <c r="CO65" s="51">
        <f t="shared" si="7"/>
        <v>1.92</v>
      </c>
    </row>
    <row r="66" spans="1:93" ht="12" customHeight="1" x14ac:dyDescent="0.25">
      <c r="A66" s="174">
        <v>55</v>
      </c>
      <c r="B66" s="115" t="s">
        <v>190</v>
      </c>
      <c r="C66" s="122" t="s">
        <v>109</v>
      </c>
      <c r="D66" s="123" t="s">
        <v>243</v>
      </c>
      <c r="E66" s="111" t="s">
        <v>3</v>
      </c>
      <c r="F66" s="111" t="s">
        <v>3</v>
      </c>
      <c r="G66" s="111" t="s">
        <v>3</v>
      </c>
      <c r="H66" s="111" t="s">
        <v>3</v>
      </c>
      <c r="I66" s="18">
        <f t="shared" si="0"/>
        <v>13</v>
      </c>
      <c r="J66" s="19">
        <f t="shared" si="9"/>
        <v>13</v>
      </c>
      <c r="K66" s="19">
        <f t="shared" si="9"/>
        <v>0</v>
      </c>
      <c r="L66" s="19">
        <f t="shared" si="9"/>
        <v>0</v>
      </c>
      <c r="M66" s="70">
        <f t="shared" si="9"/>
        <v>0</v>
      </c>
      <c r="N66" s="18">
        <f t="shared" si="9"/>
        <v>12</v>
      </c>
      <c r="O66" s="20">
        <f t="shared" si="9"/>
        <v>1</v>
      </c>
      <c r="P66" s="74"/>
      <c r="Q66" s="80"/>
      <c r="R66" s="27"/>
      <c r="S66" s="27"/>
      <c r="T66" s="28"/>
      <c r="U66" s="85"/>
      <c r="V66" s="76"/>
      <c r="W66" s="30"/>
      <c r="X66" s="43"/>
      <c r="Y66" s="35"/>
      <c r="Z66" s="35"/>
      <c r="AA66" s="44"/>
      <c r="AB66" s="68"/>
      <c r="AC66" s="29"/>
      <c r="AD66" s="30"/>
      <c r="AE66" s="43"/>
      <c r="AF66" s="35"/>
      <c r="AG66" s="35"/>
      <c r="AH66" s="44"/>
      <c r="AI66" s="68"/>
      <c r="AJ66" s="29"/>
      <c r="AK66" s="30"/>
      <c r="AL66" s="43"/>
      <c r="AM66" s="35"/>
      <c r="AN66" s="35"/>
      <c r="AO66" s="44"/>
      <c r="AP66" s="68"/>
      <c r="AQ66" s="29"/>
      <c r="AR66" s="30"/>
      <c r="AS66" s="43"/>
      <c r="AT66" s="35"/>
      <c r="AU66" s="35"/>
      <c r="AV66" s="44"/>
      <c r="AW66" s="68"/>
      <c r="AX66" s="29"/>
      <c r="AY66" s="30"/>
      <c r="AZ66" s="43"/>
      <c r="BA66" s="35"/>
      <c r="BB66" s="35"/>
      <c r="BC66" s="44"/>
      <c r="BD66" s="68"/>
      <c r="BE66" s="29"/>
      <c r="BF66" s="30"/>
      <c r="BG66" s="127">
        <v>13</v>
      </c>
      <c r="BH66" s="128"/>
      <c r="BI66" s="35"/>
      <c r="BJ66" s="44"/>
      <c r="BK66" s="68">
        <v>12</v>
      </c>
      <c r="BL66" s="29">
        <v>1</v>
      </c>
      <c r="BM66" s="30" t="s">
        <v>2</v>
      </c>
      <c r="BN66" s="43"/>
      <c r="BO66" s="35"/>
      <c r="BP66" s="35"/>
      <c r="BQ66" s="129"/>
      <c r="BR66" s="68"/>
      <c r="BS66" s="29"/>
      <c r="BT66" s="30"/>
      <c r="BU66" s="43"/>
      <c r="BV66" s="35"/>
      <c r="BW66" s="35"/>
      <c r="BX66" s="44"/>
      <c r="BY66" s="68"/>
      <c r="BZ66" s="29"/>
      <c r="CA66" s="30"/>
      <c r="CB66" s="43"/>
      <c r="CC66" s="35"/>
      <c r="CD66" s="35"/>
      <c r="CE66" s="44"/>
      <c r="CF66" s="68"/>
      <c r="CG66" s="29"/>
      <c r="CH66" s="30"/>
      <c r="CI66" s="22">
        <f t="shared" si="12"/>
        <v>0</v>
      </c>
      <c r="CJ66" s="3">
        <f t="shared" si="12"/>
        <v>0</v>
      </c>
      <c r="CK66" s="3">
        <f t="shared" si="3"/>
        <v>0</v>
      </c>
      <c r="CL66" s="3">
        <f t="shared" si="4"/>
        <v>0</v>
      </c>
      <c r="CM66" s="95">
        <f t="shared" si="5"/>
        <v>0</v>
      </c>
      <c r="CN66" s="4">
        <f t="shared" si="6"/>
        <v>0.52</v>
      </c>
      <c r="CO66" s="51">
        <f t="shared" si="7"/>
        <v>0.48</v>
      </c>
    </row>
    <row r="67" spans="1:93" x14ac:dyDescent="0.25">
      <c r="A67" s="174">
        <v>56</v>
      </c>
      <c r="B67" s="115" t="s">
        <v>119</v>
      </c>
      <c r="C67" s="122" t="s">
        <v>120</v>
      </c>
      <c r="D67" s="123" t="s">
        <v>244</v>
      </c>
      <c r="E67" s="111" t="s">
        <v>3</v>
      </c>
      <c r="F67" s="111" t="s">
        <v>3</v>
      </c>
      <c r="G67" s="110" t="s">
        <v>3</v>
      </c>
      <c r="H67" s="112" t="s">
        <v>1</v>
      </c>
      <c r="I67" s="18">
        <f t="shared" si="0"/>
        <v>91</v>
      </c>
      <c r="J67" s="19">
        <f t="shared" si="9"/>
        <v>0</v>
      </c>
      <c r="K67" s="19">
        <f t="shared" si="9"/>
        <v>64</v>
      </c>
      <c r="L67" s="19">
        <f t="shared" si="9"/>
        <v>0</v>
      </c>
      <c r="M67" s="70">
        <f t="shared" si="9"/>
        <v>27</v>
      </c>
      <c r="N67" s="18">
        <f t="shared" si="9"/>
        <v>84</v>
      </c>
      <c r="O67" s="20">
        <f t="shared" si="9"/>
        <v>7</v>
      </c>
      <c r="P67" s="74">
        <v>7</v>
      </c>
      <c r="Q67" s="80"/>
      <c r="R67" s="27"/>
      <c r="S67" s="27"/>
      <c r="T67" s="28"/>
      <c r="U67" s="85"/>
      <c r="V67" s="76"/>
      <c r="W67" s="30"/>
      <c r="X67" s="43"/>
      <c r="Y67" s="35"/>
      <c r="Z67" s="35"/>
      <c r="AA67" s="44"/>
      <c r="AB67" s="68"/>
      <c r="AC67" s="29"/>
      <c r="AD67" s="30"/>
      <c r="AE67" s="43"/>
      <c r="AF67" s="35"/>
      <c r="AG67" s="35"/>
      <c r="AH67" s="44"/>
      <c r="AI67" s="68"/>
      <c r="AJ67" s="29"/>
      <c r="AK67" s="30"/>
      <c r="AL67" s="43"/>
      <c r="AM67" s="35"/>
      <c r="AN67" s="35"/>
      <c r="AO67" s="44"/>
      <c r="AP67" s="68"/>
      <c r="AQ67" s="29"/>
      <c r="AR67" s="30"/>
      <c r="AS67" s="43"/>
      <c r="AT67" s="35"/>
      <c r="AU67" s="35"/>
      <c r="AV67" s="44"/>
      <c r="AW67" s="68"/>
      <c r="AX67" s="29"/>
      <c r="AY67" s="30"/>
      <c r="AZ67" s="43"/>
      <c r="BA67" s="35"/>
      <c r="BB67" s="35"/>
      <c r="BC67" s="44"/>
      <c r="BD67" s="68"/>
      <c r="BE67" s="29"/>
      <c r="BF67" s="30"/>
      <c r="BG67" s="127"/>
      <c r="BH67" s="128">
        <v>39</v>
      </c>
      <c r="BI67" s="35"/>
      <c r="BJ67" s="44"/>
      <c r="BK67" s="68">
        <v>36</v>
      </c>
      <c r="BL67" s="29">
        <v>3</v>
      </c>
      <c r="BM67" s="30" t="s">
        <v>2</v>
      </c>
      <c r="BN67" s="43"/>
      <c r="BO67" s="35">
        <v>25</v>
      </c>
      <c r="BP67" s="35"/>
      <c r="BQ67" s="133">
        <v>27</v>
      </c>
      <c r="BR67" s="68">
        <v>48</v>
      </c>
      <c r="BS67" s="29">
        <v>4</v>
      </c>
      <c r="BT67" s="30" t="s">
        <v>2</v>
      </c>
      <c r="BU67" s="43"/>
      <c r="BV67" s="35"/>
      <c r="BW67" s="35"/>
      <c r="BX67" s="44"/>
      <c r="BY67" s="68"/>
      <c r="BZ67" s="29"/>
      <c r="CA67" s="30"/>
      <c r="CB67" s="43"/>
      <c r="CC67" s="35"/>
      <c r="CD67" s="35"/>
      <c r="CE67" s="44"/>
      <c r="CF67" s="68"/>
      <c r="CG67" s="29"/>
      <c r="CH67" s="30"/>
      <c r="CI67" s="22">
        <f t="shared" si="12"/>
        <v>0</v>
      </c>
      <c r="CJ67" s="3">
        <f t="shared" si="12"/>
        <v>7</v>
      </c>
      <c r="CK67" s="3">
        <f t="shared" si="3"/>
        <v>91</v>
      </c>
      <c r="CL67" s="3">
        <f t="shared" si="4"/>
        <v>0</v>
      </c>
      <c r="CM67" s="95">
        <f t="shared" si="5"/>
        <v>0</v>
      </c>
      <c r="CN67" s="4">
        <f t="shared" si="6"/>
        <v>3.64</v>
      </c>
      <c r="CO67" s="51">
        <f t="shared" si="7"/>
        <v>3.36</v>
      </c>
    </row>
    <row r="68" spans="1:93" x14ac:dyDescent="0.25">
      <c r="A68" s="174">
        <v>57</v>
      </c>
      <c r="B68" s="115" t="s">
        <v>121</v>
      </c>
      <c r="C68" s="122" t="s">
        <v>122</v>
      </c>
      <c r="D68" s="123" t="s">
        <v>245</v>
      </c>
      <c r="E68" s="111" t="s">
        <v>3</v>
      </c>
      <c r="F68" s="111" t="s">
        <v>3</v>
      </c>
      <c r="G68" s="111" t="s">
        <v>3</v>
      </c>
      <c r="H68" s="112" t="s">
        <v>1</v>
      </c>
      <c r="I68" s="18">
        <f t="shared" si="0"/>
        <v>91</v>
      </c>
      <c r="J68" s="19">
        <f t="shared" si="9"/>
        <v>0</v>
      </c>
      <c r="K68" s="19">
        <f t="shared" si="9"/>
        <v>64</v>
      </c>
      <c r="L68" s="19">
        <f t="shared" si="9"/>
        <v>0</v>
      </c>
      <c r="M68" s="70">
        <f t="shared" si="9"/>
        <v>27</v>
      </c>
      <c r="N68" s="18">
        <f t="shared" si="9"/>
        <v>84</v>
      </c>
      <c r="O68" s="20">
        <f t="shared" si="9"/>
        <v>7</v>
      </c>
      <c r="P68" s="74">
        <v>7</v>
      </c>
      <c r="Q68" s="80"/>
      <c r="R68" s="27"/>
      <c r="S68" s="27"/>
      <c r="T68" s="28"/>
      <c r="U68" s="85"/>
      <c r="V68" s="76"/>
      <c r="W68" s="30"/>
      <c r="X68" s="43"/>
      <c r="Y68" s="35"/>
      <c r="Z68" s="35"/>
      <c r="AA68" s="44"/>
      <c r="AB68" s="68"/>
      <c r="AC68" s="29"/>
      <c r="AD68" s="30"/>
      <c r="AE68" s="127"/>
      <c r="AF68" s="128"/>
      <c r="AG68" s="35"/>
      <c r="AH68" s="44"/>
      <c r="AI68" s="68"/>
      <c r="AJ68" s="29"/>
      <c r="AK68" s="30"/>
      <c r="AL68" s="43"/>
      <c r="AM68" s="35"/>
      <c r="AN68" s="35"/>
      <c r="AO68" s="44"/>
      <c r="AP68" s="68"/>
      <c r="AQ68" s="29"/>
      <c r="AR68" s="30"/>
      <c r="AS68" s="43"/>
      <c r="AT68" s="35"/>
      <c r="AU68" s="35"/>
      <c r="AV68" s="44"/>
      <c r="AW68" s="68"/>
      <c r="AX68" s="29"/>
      <c r="AY68" s="30"/>
      <c r="AZ68" s="43"/>
      <c r="BA68" s="35"/>
      <c r="BB68" s="35"/>
      <c r="BC68" s="44"/>
      <c r="BD68" s="68"/>
      <c r="BE68" s="29"/>
      <c r="BF68" s="30"/>
      <c r="BG68" s="43"/>
      <c r="BH68" s="35">
        <v>39</v>
      </c>
      <c r="BI68" s="35"/>
      <c r="BJ68" s="44"/>
      <c r="BK68" s="68">
        <v>36</v>
      </c>
      <c r="BL68" s="29">
        <v>3</v>
      </c>
      <c r="BM68" s="30" t="s">
        <v>2</v>
      </c>
      <c r="BN68" s="127"/>
      <c r="BO68" s="128">
        <v>25</v>
      </c>
      <c r="BP68" s="35"/>
      <c r="BQ68" s="133">
        <v>27</v>
      </c>
      <c r="BR68" s="68">
        <v>48</v>
      </c>
      <c r="BS68" s="29">
        <v>4</v>
      </c>
      <c r="BT68" s="30" t="s">
        <v>2</v>
      </c>
      <c r="BU68" s="43"/>
      <c r="BV68" s="35"/>
      <c r="BW68" s="35"/>
      <c r="BX68" s="44"/>
      <c r="BY68" s="68"/>
      <c r="BZ68" s="29"/>
      <c r="CA68" s="30"/>
      <c r="CB68" s="43"/>
      <c r="CC68" s="35"/>
      <c r="CD68" s="35"/>
      <c r="CE68" s="129"/>
      <c r="CF68" s="68"/>
      <c r="CG68" s="29"/>
      <c r="CH68" s="30"/>
      <c r="CI68" s="22">
        <f t="shared" si="12"/>
        <v>0</v>
      </c>
      <c r="CJ68" s="3">
        <f t="shared" si="12"/>
        <v>7</v>
      </c>
      <c r="CK68" s="3">
        <f t="shared" si="3"/>
        <v>91</v>
      </c>
      <c r="CL68" s="3">
        <f t="shared" si="4"/>
        <v>0</v>
      </c>
      <c r="CM68" s="95">
        <f t="shared" si="5"/>
        <v>0</v>
      </c>
      <c r="CN68" s="4">
        <f t="shared" si="6"/>
        <v>3.64</v>
      </c>
      <c r="CO68" s="51">
        <f t="shared" si="7"/>
        <v>3.36</v>
      </c>
    </row>
    <row r="69" spans="1:93" x14ac:dyDescent="0.25">
      <c r="A69" s="174">
        <v>58</v>
      </c>
      <c r="B69" s="115" t="s">
        <v>94</v>
      </c>
      <c r="C69" s="122" t="s">
        <v>95</v>
      </c>
      <c r="D69" s="123" t="s">
        <v>246</v>
      </c>
      <c r="E69" s="111" t="s">
        <v>3</v>
      </c>
      <c r="F69" s="111" t="s">
        <v>3</v>
      </c>
      <c r="G69" s="113" t="s">
        <v>3</v>
      </c>
      <c r="H69" s="112" t="s">
        <v>1</v>
      </c>
      <c r="I69" s="18">
        <f t="shared" si="0"/>
        <v>39</v>
      </c>
      <c r="J69" s="19">
        <f t="shared" si="9"/>
        <v>13</v>
      </c>
      <c r="K69" s="19">
        <f t="shared" si="9"/>
        <v>26</v>
      </c>
      <c r="L69" s="19">
        <f t="shared" si="9"/>
        <v>0</v>
      </c>
      <c r="M69" s="70">
        <f t="shared" si="9"/>
        <v>0</v>
      </c>
      <c r="N69" s="18">
        <f t="shared" si="9"/>
        <v>36</v>
      </c>
      <c r="O69" s="20">
        <f t="shared" si="9"/>
        <v>3</v>
      </c>
      <c r="P69" s="74">
        <v>2</v>
      </c>
      <c r="Q69" s="80"/>
      <c r="R69" s="27"/>
      <c r="S69" s="27"/>
      <c r="T69" s="28"/>
      <c r="U69" s="85"/>
      <c r="V69" s="76"/>
      <c r="W69" s="30"/>
      <c r="X69" s="43"/>
      <c r="Y69" s="35"/>
      <c r="Z69" s="35"/>
      <c r="AA69" s="44"/>
      <c r="AB69" s="68"/>
      <c r="AC69" s="29"/>
      <c r="AD69" s="30"/>
      <c r="AE69" s="43"/>
      <c r="AF69" s="128"/>
      <c r="AG69" s="35"/>
      <c r="AH69" s="44"/>
      <c r="AI69" s="68"/>
      <c r="AJ69" s="29"/>
      <c r="AK69" s="30"/>
      <c r="AL69" s="43"/>
      <c r="AM69" s="35"/>
      <c r="AN69" s="35"/>
      <c r="AO69" s="44"/>
      <c r="AP69" s="68"/>
      <c r="AQ69" s="29"/>
      <c r="AR69" s="30"/>
      <c r="AS69" s="43"/>
      <c r="AT69" s="35"/>
      <c r="AU69" s="35"/>
      <c r="AV69" s="44"/>
      <c r="AW69" s="68"/>
      <c r="AX69" s="29"/>
      <c r="AY69" s="30"/>
      <c r="AZ69" s="43"/>
      <c r="BA69" s="35"/>
      <c r="BB69" s="35"/>
      <c r="BC69" s="44"/>
      <c r="BD69" s="68"/>
      <c r="BE69" s="29"/>
      <c r="BF69" s="30"/>
      <c r="BG69" s="43"/>
      <c r="BH69" s="35"/>
      <c r="BI69" s="35"/>
      <c r="BJ69" s="44"/>
      <c r="BK69" s="68"/>
      <c r="BL69" s="29"/>
      <c r="BM69" s="30"/>
      <c r="BN69" s="127">
        <v>13</v>
      </c>
      <c r="BO69" s="128">
        <v>26</v>
      </c>
      <c r="BP69" s="35"/>
      <c r="BQ69" s="129"/>
      <c r="BR69" s="68">
        <v>36</v>
      </c>
      <c r="BS69" s="29">
        <v>3</v>
      </c>
      <c r="BT69" s="30" t="s">
        <v>0</v>
      </c>
      <c r="BU69" s="43"/>
      <c r="BV69" s="35"/>
      <c r="BW69" s="35"/>
      <c r="BX69" s="44"/>
      <c r="BY69" s="68"/>
      <c r="BZ69" s="29"/>
      <c r="CA69" s="30"/>
      <c r="CB69" s="43"/>
      <c r="CC69" s="35"/>
      <c r="CD69" s="35"/>
      <c r="CE69" s="129"/>
      <c r="CF69" s="68"/>
      <c r="CG69" s="29"/>
      <c r="CH69" s="30"/>
      <c r="CI69" s="22">
        <f t="shared" si="12"/>
        <v>0</v>
      </c>
      <c r="CJ69" s="3">
        <f t="shared" si="12"/>
        <v>2</v>
      </c>
      <c r="CK69" s="3">
        <f t="shared" si="3"/>
        <v>26</v>
      </c>
      <c r="CL69" s="3">
        <f t="shared" si="4"/>
        <v>0</v>
      </c>
      <c r="CM69" s="95">
        <f t="shared" si="5"/>
        <v>0</v>
      </c>
      <c r="CN69" s="4">
        <f t="shared" si="6"/>
        <v>1.56</v>
      </c>
      <c r="CO69" s="51">
        <f t="shared" si="7"/>
        <v>1.44</v>
      </c>
    </row>
    <row r="70" spans="1:93" x14ac:dyDescent="0.25">
      <c r="A70" s="174">
        <v>59</v>
      </c>
      <c r="B70" s="115" t="s">
        <v>291</v>
      </c>
      <c r="C70" s="122" t="s">
        <v>61</v>
      </c>
      <c r="D70" s="123" t="s">
        <v>292</v>
      </c>
      <c r="E70" s="111" t="s">
        <v>3</v>
      </c>
      <c r="F70" s="111" t="s">
        <v>3</v>
      </c>
      <c r="G70" s="111" t="s">
        <v>3</v>
      </c>
      <c r="H70" s="112" t="s">
        <v>3</v>
      </c>
      <c r="I70" s="18">
        <f t="shared" si="0"/>
        <v>13</v>
      </c>
      <c r="J70" s="19">
        <f t="shared" si="9"/>
        <v>13</v>
      </c>
      <c r="K70" s="19">
        <f t="shared" si="9"/>
        <v>0</v>
      </c>
      <c r="L70" s="19">
        <f t="shared" si="9"/>
        <v>0</v>
      </c>
      <c r="M70" s="70">
        <f t="shared" si="9"/>
        <v>0</v>
      </c>
      <c r="N70" s="18">
        <f t="shared" si="9"/>
        <v>12</v>
      </c>
      <c r="O70" s="20">
        <f t="shared" si="9"/>
        <v>1</v>
      </c>
      <c r="P70" s="74"/>
      <c r="Q70" s="80"/>
      <c r="R70" s="27"/>
      <c r="S70" s="27"/>
      <c r="T70" s="28"/>
      <c r="U70" s="85"/>
      <c r="V70" s="76"/>
      <c r="W70" s="30"/>
      <c r="X70" s="43"/>
      <c r="Y70" s="35"/>
      <c r="Z70" s="35"/>
      <c r="AA70" s="44"/>
      <c r="AB70" s="68"/>
      <c r="AC70" s="29"/>
      <c r="AD70" s="30"/>
      <c r="AE70" s="127"/>
      <c r="AF70" s="128"/>
      <c r="AG70" s="128"/>
      <c r="AH70" s="44"/>
      <c r="AI70" s="68"/>
      <c r="AJ70" s="29"/>
      <c r="AK70" s="30"/>
      <c r="AL70" s="127"/>
      <c r="AM70" s="128"/>
      <c r="AN70" s="128"/>
      <c r="AO70" s="44"/>
      <c r="AP70" s="68"/>
      <c r="AQ70" s="29"/>
      <c r="AR70" s="30"/>
      <c r="AS70" s="43"/>
      <c r="AT70" s="35"/>
      <c r="AU70" s="35"/>
      <c r="AV70" s="44"/>
      <c r="AW70" s="68"/>
      <c r="AX70" s="29"/>
      <c r="AY70" s="30"/>
      <c r="AZ70" s="43"/>
      <c r="BA70" s="35"/>
      <c r="BB70" s="35"/>
      <c r="BC70" s="44"/>
      <c r="BD70" s="68"/>
      <c r="BE70" s="29"/>
      <c r="BF70" s="30"/>
      <c r="BG70" s="127"/>
      <c r="BH70" s="128"/>
      <c r="BI70" s="35"/>
      <c r="BJ70" s="44"/>
      <c r="BK70" s="68"/>
      <c r="BL70" s="29"/>
      <c r="BM70" s="30"/>
      <c r="BN70" s="127">
        <v>13</v>
      </c>
      <c r="BO70" s="128"/>
      <c r="BP70" s="35"/>
      <c r="BQ70" s="129"/>
      <c r="BR70" s="68">
        <v>12</v>
      </c>
      <c r="BS70" s="29">
        <v>1</v>
      </c>
      <c r="BT70" s="30" t="s">
        <v>0</v>
      </c>
      <c r="BU70" s="43"/>
      <c r="BV70" s="35"/>
      <c r="BW70" s="35"/>
      <c r="BX70" s="44"/>
      <c r="BY70" s="68"/>
      <c r="BZ70" s="29"/>
      <c r="CA70" s="30"/>
      <c r="CB70" s="43"/>
      <c r="CC70" s="35"/>
      <c r="CD70" s="35"/>
      <c r="CE70" s="129"/>
      <c r="CF70" s="68"/>
      <c r="CG70" s="29"/>
      <c r="CH70" s="30"/>
      <c r="CI70" s="22">
        <f t="shared" si="12"/>
        <v>0</v>
      </c>
      <c r="CJ70" s="3">
        <f t="shared" si="12"/>
        <v>0</v>
      </c>
      <c r="CK70" s="3">
        <f t="shared" si="3"/>
        <v>0</v>
      </c>
      <c r="CL70" s="3">
        <f t="shared" si="4"/>
        <v>0</v>
      </c>
      <c r="CM70" s="95">
        <f t="shared" si="5"/>
        <v>0</v>
      </c>
      <c r="CN70" s="4">
        <f t="shared" si="6"/>
        <v>0.52</v>
      </c>
      <c r="CO70" s="51">
        <f t="shared" si="7"/>
        <v>0.48</v>
      </c>
    </row>
    <row r="71" spans="1:93" x14ac:dyDescent="0.25">
      <c r="A71" s="174">
        <v>60</v>
      </c>
      <c r="B71" s="115" t="s">
        <v>127</v>
      </c>
      <c r="C71" s="122" t="s">
        <v>115</v>
      </c>
      <c r="D71" s="123" t="s">
        <v>247</v>
      </c>
      <c r="E71" s="111" t="s">
        <v>3</v>
      </c>
      <c r="F71" s="111" t="s">
        <v>3</v>
      </c>
      <c r="G71" s="111" t="s">
        <v>3</v>
      </c>
      <c r="H71" s="112" t="s">
        <v>1</v>
      </c>
      <c r="I71" s="18">
        <f t="shared" si="0"/>
        <v>26</v>
      </c>
      <c r="J71" s="19">
        <f t="shared" si="9"/>
        <v>0</v>
      </c>
      <c r="K71" s="19">
        <f t="shared" si="9"/>
        <v>26</v>
      </c>
      <c r="L71" s="19">
        <f t="shared" si="9"/>
        <v>0</v>
      </c>
      <c r="M71" s="70">
        <f t="shared" ref="M71:O99" si="13">T71+AA71+AH71+AO71+AV71+BC71+BJ71+BQ71+BX71+CE71</f>
        <v>0</v>
      </c>
      <c r="N71" s="18">
        <f t="shared" si="13"/>
        <v>24</v>
      </c>
      <c r="O71" s="20">
        <f t="shared" si="13"/>
        <v>2</v>
      </c>
      <c r="P71" s="74">
        <v>1</v>
      </c>
      <c r="Q71" s="80"/>
      <c r="R71" s="27"/>
      <c r="S71" s="27"/>
      <c r="T71" s="28"/>
      <c r="U71" s="85"/>
      <c r="V71" s="76"/>
      <c r="W71" s="30"/>
      <c r="X71" s="43"/>
      <c r="Y71" s="35"/>
      <c r="Z71" s="35"/>
      <c r="AA71" s="44"/>
      <c r="AB71" s="68"/>
      <c r="AC71" s="29"/>
      <c r="AD71" s="30"/>
      <c r="AE71" s="43"/>
      <c r="AF71" s="35"/>
      <c r="AG71" s="35"/>
      <c r="AH71" s="44"/>
      <c r="AI71" s="68"/>
      <c r="AJ71" s="29"/>
      <c r="AK71" s="30"/>
      <c r="AL71" s="43"/>
      <c r="AM71" s="35"/>
      <c r="AN71" s="35"/>
      <c r="AO71" s="44"/>
      <c r="AP71" s="68"/>
      <c r="AQ71" s="29"/>
      <c r="AR71" s="30"/>
      <c r="AS71" s="43"/>
      <c r="AT71" s="35"/>
      <c r="AU71" s="35"/>
      <c r="AV71" s="44"/>
      <c r="AW71" s="68"/>
      <c r="AX71" s="29"/>
      <c r="AY71" s="30"/>
      <c r="AZ71" s="43"/>
      <c r="BA71" s="35"/>
      <c r="BB71" s="35"/>
      <c r="BC71" s="44"/>
      <c r="BD71" s="68"/>
      <c r="BE71" s="29"/>
      <c r="BF71" s="30"/>
      <c r="BG71" s="43"/>
      <c r="BH71" s="35"/>
      <c r="BI71" s="35"/>
      <c r="BJ71" s="44"/>
      <c r="BK71" s="68"/>
      <c r="BL71" s="29"/>
      <c r="BM71" s="30"/>
      <c r="BN71" s="43"/>
      <c r="BO71" s="128">
        <v>26</v>
      </c>
      <c r="BP71" s="35"/>
      <c r="BQ71" s="129"/>
      <c r="BR71" s="68">
        <v>24</v>
      </c>
      <c r="BS71" s="29">
        <v>2</v>
      </c>
      <c r="BT71" s="30" t="s">
        <v>2</v>
      </c>
      <c r="BU71" s="43"/>
      <c r="BV71" s="35"/>
      <c r="BW71" s="35"/>
      <c r="BX71" s="44"/>
      <c r="BY71" s="68"/>
      <c r="BZ71" s="29"/>
      <c r="CA71" s="30"/>
      <c r="CB71" s="43"/>
      <c r="CC71" s="35"/>
      <c r="CD71" s="35"/>
      <c r="CE71" s="129"/>
      <c r="CF71" s="68"/>
      <c r="CG71" s="29"/>
      <c r="CH71" s="30"/>
      <c r="CI71" s="22">
        <f t="shared" si="12"/>
        <v>0</v>
      </c>
      <c r="CJ71" s="3">
        <f t="shared" si="12"/>
        <v>1</v>
      </c>
      <c r="CK71" s="3">
        <f t="shared" si="3"/>
        <v>26</v>
      </c>
      <c r="CL71" s="3">
        <f t="shared" si="4"/>
        <v>0</v>
      </c>
      <c r="CM71" s="95">
        <f t="shared" si="5"/>
        <v>0</v>
      </c>
      <c r="CN71" s="4">
        <f t="shared" si="6"/>
        <v>1.04</v>
      </c>
      <c r="CO71" s="51">
        <f t="shared" si="7"/>
        <v>0.96</v>
      </c>
    </row>
    <row r="72" spans="1:93" x14ac:dyDescent="0.25">
      <c r="A72" s="174">
        <v>61</v>
      </c>
      <c r="B72" s="115" t="s">
        <v>128</v>
      </c>
      <c r="C72" s="122" t="s">
        <v>67</v>
      </c>
      <c r="D72" s="123" t="s">
        <v>248</v>
      </c>
      <c r="E72" s="111" t="s">
        <v>3</v>
      </c>
      <c r="F72" s="111" t="s">
        <v>3</v>
      </c>
      <c r="G72" s="110" t="s">
        <v>3</v>
      </c>
      <c r="H72" s="112" t="s">
        <v>1</v>
      </c>
      <c r="I72" s="18">
        <f t="shared" si="0"/>
        <v>52</v>
      </c>
      <c r="J72" s="19">
        <f t="shared" ref="J72:O104" si="14">Q72+X72+AE72+AL72+AS72+AZ72+BG72+BN72+BU72+CB72</f>
        <v>39</v>
      </c>
      <c r="K72" s="19">
        <f t="shared" si="14"/>
        <v>13</v>
      </c>
      <c r="L72" s="19">
        <f t="shared" si="14"/>
        <v>0</v>
      </c>
      <c r="M72" s="70">
        <f t="shared" si="13"/>
        <v>0</v>
      </c>
      <c r="N72" s="18">
        <f t="shared" si="13"/>
        <v>48</v>
      </c>
      <c r="O72" s="20">
        <f t="shared" si="13"/>
        <v>4</v>
      </c>
      <c r="P72" s="74">
        <v>1</v>
      </c>
      <c r="Q72" s="80"/>
      <c r="R72" s="27"/>
      <c r="S72" s="27"/>
      <c r="T72" s="28"/>
      <c r="U72" s="85"/>
      <c r="V72" s="76"/>
      <c r="W72" s="30"/>
      <c r="X72" s="43"/>
      <c r="Y72" s="35"/>
      <c r="Z72" s="35"/>
      <c r="AA72" s="44"/>
      <c r="AB72" s="68"/>
      <c r="AC72" s="29"/>
      <c r="AD72" s="30"/>
      <c r="AE72" s="127"/>
      <c r="AF72" s="128"/>
      <c r="AG72" s="128"/>
      <c r="AH72" s="44"/>
      <c r="AI72" s="68"/>
      <c r="AJ72" s="29"/>
      <c r="AK72" s="30"/>
      <c r="AL72" s="127"/>
      <c r="AM72" s="128"/>
      <c r="AN72" s="128"/>
      <c r="AO72" s="44"/>
      <c r="AP72" s="68"/>
      <c r="AQ72" s="29"/>
      <c r="AR72" s="30"/>
      <c r="AS72" s="43"/>
      <c r="AT72" s="35"/>
      <c r="AU72" s="35"/>
      <c r="AV72" s="44"/>
      <c r="AW72" s="68"/>
      <c r="AX72" s="29"/>
      <c r="AY72" s="30"/>
      <c r="AZ72" s="43"/>
      <c r="BA72" s="35"/>
      <c r="BB72" s="35"/>
      <c r="BC72" s="44"/>
      <c r="BD72" s="68"/>
      <c r="BE72" s="29"/>
      <c r="BF72" s="30"/>
      <c r="BG72" s="127"/>
      <c r="BH72" s="128"/>
      <c r="BI72" s="35"/>
      <c r="BJ72" s="44"/>
      <c r="BK72" s="68"/>
      <c r="BL72" s="29"/>
      <c r="BM72" s="30"/>
      <c r="BN72" s="43">
        <v>39</v>
      </c>
      <c r="BO72" s="35">
        <v>13</v>
      </c>
      <c r="BP72" s="35"/>
      <c r="BQ72" s="44"/>
      <c r="BR72" s="68">
        <v>48</v>
      </c>
      <c r="BS72" s="29">
        <v>4</v>
      </c>
      <c r="BT72" s="30" t="s">
        <v>2</v>
      </c>
      <c r="BU72" s="43"/>
      <c r="BV72" s="128"/>
      <c r="BW72" s="35"/>
      <c r="BX72" s="44"/>
      <c r="BY72" s="68"/>
      <c r="BZ72" s="29"/>
      <c r="CA72" s="30"/>
      <c r="CB72" s="43"/>
      <c r="CC72" s="35"/>
      <c r="CD72" s="35"/>
      <c r="CE72" s="129"/>
      <c r="CF72" s="68"/>
      <c r="CG72" s="29"/>
      <c r="CH72" s="30"/>
      <c r="CI72" s="22">
        <f t="shared" si="12"/>
        <v>0</v>
      </c>
      <c r="CJ72" s="3">
        <f t="shared" si="12"/>
        <v>1</v>
      </c>
      <c r="CK72" s="3">
        <f t="shared" si="3"/>
        <v>13</v>
      </c>
      <c r="CL72" s="3">
        <f t="shared" si="4"/>
        <v>0</v>
      </c>
      <c r="CM72" s="95">
        <f t="shared" si="5"/>
        <v>0</v>
      </c>
      <c r="CN72" s="4">
        <f t="shared" si="6"/>
        <v>2.08</v>
      </c>
      <c r="CO72" s="51">
        <f t="shared" si="7"/>
        <v>1.92</v>
      </c>
    </row>
    <row r="73" spans="1:93" x14ac:dyDescent="0.25">
      <c r="A73" s="174">
        <v>62</v>
      </c>
      <c r="B73" s="115" t="s">
        <v>129</v>
      </c>
      <c r="C73" s="122" t="s">
        <v>130</v>
      </c>
      <c r="D73" s="123" t="s">
        <v>249</v>
      </c>
      <c r="E73" s="111" t="s">
        <v>3</v>
      </c>
      <c r="F73" s="111" t="s">
        <v>3</v>
      </c>
      <c r="G73" s="111" t="s">
        <v>3</v>
      </c>
      <c r="H73" s="112" t="s">
        <v>1</v>
      </c>
      <c r="I73" s="18">
        <f t="shared" si="0"/>
        <v>52</v>
      </c>
      <c r="J73" s="19">
        <f t="shared" si="14"/>
        <v>0</v>
      </c>
      <c r="K73" s="19">
        <f t="shared" si="14"/>
        <v>31</v>
      </c>
      <c r="L73" s="19">
        <f t="shared" si="14"/>
        <v>0</v>
      </c>
      <c r="M73" s="70">
        <f t="shared" si="13"/>
        <v>21</v>
      </c>
      <c r="N73" s="18">
        <f t="shared" si="13"/>
        <v>48</v>
      </c>
      <c r="O73" s="20">
        <f t="shared" si="13"/>
        <v>4</v>
      </c>
      <c r="P73" s="74">
        <v>4</v>
      </c>
      <c r="Q73" s="80"/>
      <c r="R73" s="27"/>
      <c r="S73" s="27"/>
      <c r="T73" s="28"/>
      <c r="U73" s="85"/>
      <c r="V73" s="76"/>
      <c r="W73" s="30"/>
      <c r="X73" s="43"/>
      <c r="Y73" s="35"/>
      <c r="Z73" s="35"/>
      <c r="AA73" s="44"/>
      <c r="AB73" s="68"/>
      <c r="AC73" s="29"/>
      <c r="AD73" s="30"/>
      <c r="AE73" s="43"/>
      <c r="AF73" s="35"/>
      <c r="AG73" s="35"/>
      <c r="AH73" s="44"/>
      <c r="AI73" s="68"/>
      <c r="AJ73" s="29"/>
      <c r="AK73" s="30"/>
      <c r="AL73" s="43"/>
      <c r="AM73" s="35"/>
      <c r="AN73" s="35"/>
      <c r="AO73" s="44"/>
      <c r="AP73" s="68"/>
      <c r="AQ73" s="29"/>
      <c r="AR73" s="30"/>
      <c r="AS73" s="43"/>
      <c r="AT73" s="35"/>
      <c r="AU73" s="35"/>
      <c r="AV73" s="44"/>
      <c r="AW73" s="68"/>
      <c r="AX73" s="29"/>
      <c r="AY73" s="30"/>
      <c r="AZ73" s="43"/>
      <c r="BA73" s="35"/>
      <c r="BB73" s="35"/>
      <c r="BC73" s="44"/>
      <c r="BD73" s="68"/>
      <c r="BE73" s="29"/>
      <c r="BF73" s="30"/>
      <c r="BG73" s="43"/>
      <c r="BH73" s="35"/>
      <c r="BI73" s="35"/>
      <c r="BJ73" s="44"/>
      <c r="BK73" s="68"/>
      <c r="BL73" s="29"/>
      <c r="BM73" s="30"/>
      <c r="BN73" s="43"/>
      <c r="BO73" s="35">
        <v>31</v>
      </c>
      <c r="BP73" s="35"/>
      <c r="BQ73" s="133">
        <v>21</v>
      </c>
      <c r="BR73" s="68">
        <v>48</v>
      </c>
      <c r="BS73" s="29">
        <v>4</v>
      </c>
      <c r="BT73" s="30" t="s">
        <v>2</v>
      </c>
      <c r="BU73" s="43"/>
      <c r="BV73" s="35"/>
      <c r="BW73" s="35"/>
      <c r="BX73" s="44"/>
      <c r="BY73" s="68"/>
      <c r="BZ73" s="29"/>
      <c r="CA73" s="30"/>
      <c r="CB73" s="43"/>
      <c r="CC73" s="35"/>
      <c r="CD73" s="35"/>
      <c r="CE73" s="129"/>
      <c r="CF73" s="68"/>
      <c r="CG73" s="29"/>
      <c r="CH73" s="30"/>
      <c r="CI73" s="22">
        <f t="shared" si="12"/>
        <v>0</v>
      </c>
      <c r="CJ73" s="3">
        <f t="shared" si="12"/>
        <v>4</v>
      </c>
      <c r="CK73" s="3">
        <f t="shared" si="3"/>
        <v>52</v>
      </c>
      <c r="CL73" s="3">
        <f t="shared" si="4"/>
        <v>0</v>
      </c>
      <c r="CM73" s="95">
        <f t="shared" si="5"/>
        <v>0</v>
      </c>
      <c r="CN73" s="4">
        <f t="shared" si="6"/>
        <v>2.08</v>
      </c>
      <c r="CO73" s="51">
        <f t="shared" si="7"/>
        <v>1.92</v>
      </c>
    </row>
    <row r="74" spans="1:93" x14ac:dyDescent="0.25">
      <c r="A74" s="174">
        <v>63</v>
      </c>
      <c r="B74" s="115" t="s">
        <v>191</v>
      </c>
      <c r="C74" s="122" t="s">
        <v>61</v>
      </c>
      <c r="D74" s="123" t="s">
        <v>250</v>
      </c>
      <c r="E74" s="111" t="s">
        <v>3</v>
      </c>
      <c r="F74" s="111" t="s">
        <v>3</v>
      </c>
      <c r="G74" s="113" t="s">
        <v>3</v>
      </c>
      <c r="H74" s="112" t="s">
        <v>3</v>
      </c>
      <c r="I74" s="18">
        <f t="shared" si="0"/>
        <v>26</v>
      </c>
      <c r="J74" s="19">
        <f t="shared" si="14"/>
        <v>26</v>
      </c>
      <c r="K74" s="19">
        <f t="shared" si="14"/>
        <v>0</v>
      </c>
      <c r="L74" s="19">
        <f t="shared" si="14"/>
        <v>0</v>
      </c>
      <c r="M74" s="70">
        <f t="shared" si="13"/>
        <v>0</v>
      </c>
      <c r="N74" s="18">
        <f t="shared" si="13"/>
        <v>24</v>
      </c>
      <c r="O74" s="20">
        <f t="shared" si="13"/>
        <v>2</v>
      </c>
      <c r="P74" s="74"/>
      <c r="Q74" s="80"/>
      <c r="R74" s="27"/>
      <c r="S74" s="27"/>
      <c r="T74" s="28"/>
      <c r="U74" s="85"/>
      <c r="V74" s="76"/>
      <c r="W74" s="30"/>
      <c r="X74" s="43"/>
      <c r="Y74" s="35"/>
      <c r="Z74" s="35"/>
      <c r="AA74" s="44"/>
      <c r="AB74" s="68"/>
      <c r="AC74" s="29"/>
      <c r="AD74" s="30"/>
      <c r="AE74" s="43"/>
      <c r="AF74" s="35"/>
      <c r="AG74" s="35"/>
      <c r="AH74" s="44"/>
      <c r="AI74" s="68"/>
      <c r="AJ74" s="29"/>
      <c r="AK74" s="30"/>
      <c r="AL74" s="43"/>
      <c r="AM74" s="35"/>
      <c r="AN74" s="35"/>
      <c r="AO74" s="44"/>
      <c r="AP74" s="68"/>
      <c r="AQ74" s="29"/>
      <c r="AR74" s="30"/>
      <c r="AS74" s="43"/>
      <c r="AT74" s="35"/>
      <c r="AU74" s="35"/>
      <c r="AV74" s="44"/>
      <c r="AW74" s="68"/>
      <c r="AX74" s="29"/>
      <c r="AY74" s="30"/>
      <c r="AZ74" s="43"/>
      <c r="BA74" s="35"/>
      <c r="BB74" s="35"/>
      <c r="BC74" s="44"/>
      <c r="BD74" s="68"/>
      <c r="BE74" s="29"/>
      <c r="BF74" s="30"/>
      <c r="BG74" s="43"/>
      <c r="BH74" s="35"/>
      <c r="BI74" s="35"/>
      <c r="BJ74" s="44"/>
      <c r="BK74" s="68"/>
      <c r="BL74" s="29"/>
      <c r="BM74" s="30"/>
      <c r="BN74" s="43">
        <v>26</v>
      </c>
      <c r="BO74" s="35"/>
      <c r="BP74" s="35"/>
      <c r="BQ74" s="44"/>
      <c r="BR74" s="68">
        <v>24</v>
      </c>
      <c r="BS74" s="29">
        <v>2</v>
      </c>
      <c r="BT74" s="30" t="s">
        <v>2</v>
      </c>
      <c r="BU74" s="43"/>
      <c r="BV74" s="35"/>
      <c r="BW74" s="35"/>
      <c r="BX74" s="44"/>
      <c r="BY74" s="68"/>
      <c r="BZ74" s="29"/>
      <c r="CA74" s="30"/>
      <c r="CB74" s="43"/>
      <c r="CC74" s="35"/>
      <c r="CD74" s="35"/>
      <c r="CE74" s="129"/>
      <c r="CF74" s="68"/>
      <c r="CG74" s="29"/>
      <c r="CH74" s="30"/>
      <c r="CI74" s="22">
        <f t="shared" si="12"/>
        <v>0</v>
      </c>
      <c r="CJ74" s="3">
        <f t="shared" si="12"/>
        <v>0</v>
      </c>
      <c r="CK74" s="3">
        <f t="shared" si="3"/>
        <v>0</v>
      </c>
      <c r="CL74" s="3">
        <f t="shared" si="4"/>
        <v>0</v>
      </c>
      <c r="CM74" s="95">
        <f t="shared" si="5"/>
        <v>0</v>
      </c>
      <c r="CN74" s="4">
        <f t="shared" si="6"/>
        <v>1.04</v>
      </c>
      <c r="CO74" s="51">
        <f t="shared" si="7"/>
        <v>0.96</v>
      </c>
    </row>
    <row r="75" spans="1:93" x14ac:dyDescent="0.25">
      <c r="A75" s="174">
        <v>64</v>
      </c>
      <c r="B75" s="166" t="s">
        <v>123</v>
      </c>
      <c r="C75" s="122" t="s">
        <v>109</v>
      </c>
      <c r="D75" s="123" t="s">
        <v>251</v>
      </c>
      <c r="E75" s="111" t="s">
        <v>3</v>
      </c>
      <c r="F75" s="111" t="s">
        <v>3</v>
      </c>
      <c r="G75" s="111" t="s">
        <v>3</v>
      </c>
      <c r="H75" s="110" t="s">
        <v>1</v>
      </c>
      <c r="I75" s="18">
        <f t="shared" si="0"/>
        <v>78</v>
      </c>
      <c r="J75" s="19">
        <f t="shared" si="14"/>
        <v>0</v>
      </c>
      <c r="K75" s="19">
        <f t="shared" si="14"/>
        <v>78</v>
      </c>
      <c r="L75" s="19">
        <f t="shared" si="14"/>
        <v>0</v>
      </c>
      <c r="M75" s="70">
        <f t="shared" si="13"/>
        <v>0</v>
      </c>
      <c r="N75" s="18">
        <f t="shared" si="13"/>
        <v>72</v>
      </c>
      <c r="O75" s="20">
        <f t="shared" si="13"/>
        <v>6</v>
      </c>
      <c r="P75" s="74">
        <v>2</v>
      </c>
      <c r="Q75" s="80"/>
      <c r="R75" s="27"/>
      <c r="S75" s="27"/>
      <c r="T75" s="28"/>
      <c r="U75" s="85"/>
      <c r="V75" s="76"/>
      <c r="W75" s="30"/>
      <c r="X75" s="43"/>
      <c r="Y75" s="35"/>
      <c r="Z75" s="35"/>
      <c r="AA75" s="44"/>
      <c r="AB75" s="68"/>
      <c r="AC75" s="29"/>
      <c r="AD75" s="30"/>
      <c r="AE75" s="43"/>
      <c r="AF75" s="35"/>
      <c r="AG75" s="35"/>
      <c r="AH75" s="44"/>
      <c r="AI75" s="68"/>
      <c r="AJ75" s="29"/>
      <c r="AK75" s="30"/>
      <c r="AL75" s="43"/>
      <c r="AM75" s="35"/>
      <c r="AN75" s="35"/>
      <c r="AO75" s="44"/>
      <c r="AP75" s="68"/>
      <c r="AQ75" s="29"/>
      <c r="AR75" s="30"/>
      <c r="AS75" s="43"/>
      <c r="AT75" s="35"/>
      <c r="AU75" s="35"/>
      <c r="AV75" s="44"/>
      <c r="AW75" s="68"/>
      <c r="AX75" s="29"/>
      <c r="AY75" s="30"/>
      <c r="AZ75" s="43"/>
      <c r="BA75" s="35"/>
      <c r="BB75" s="35"/>
      <c r="BC75" s="44"/>
      <c r="BD75" s="68"/>
      <c r="BE75" s="29"/>
      <c r="BF75" s="30"/>
      <c r="BG75" s="43"/>
      <c r="BH75" s="35"/>
      <c r="BI75" s="35"/>
      <c r="BJ75" s="44"/>
      <c r="BK75" s="68"/>
      <c r="BL75" s="29"/>
      <c r="BM75" s="30"/>
      <c r="BN75" s="43"/>
      <c r="BO75" s="35">
        <v>26</v>
      </c>
      <c r="BP75" s="35"/>
      <c r="BQ75" s="44"/>
      <c r="BR75" s="68">
        <v>24</v>
      </c>
      <c r="BS75" s="29">
        <v>2</v>
      </c>
      <c r="BT75" s="30" t="s">
        <v>2</v>
      </c>
      <c r="BU75" s="43"/>
      <c r="BV75" s="35">
        <v>26</v>
      </c>
      <c r="BW75" s="35"/>
      <c r="BX75" s="44"/>
      <c r="BY75" s="68">
        <v>24</v>
      </c>
      <c r="BZ75" s="29">
        <v>2</v>
      </c>
      <c r="CA75" s="30" t="s">
        <v>2</v>
      </c>
      <c r="CB75" s="43"/>
      <c r="CC75" s="35">
        <v>26</v>
      </c>
      <c r="CD75" s="35"/>
      <c r="CE75" s="129"/>
      <c r="CF75" s="68">
        <v>24</v>
      </c>
      <c r="CG75" s="29">
        <v>2</v>
      </c>
      <c r="CH75" s="30" t="s">
        <v>2</v>
      </c>
      <c r="CI75" s="22">
        <f t="shared" si="12"/>
        <v>0</v>
      </c>
      <c r="CJ75" s="3">
        <f t="shared" si="12"/>
        <v>2</v>
      </c>
      <c r="CK75" s="3">
        <f t="shared" si="3"/>
        <v>78</v>
      </c>
      <c r="CL75" s="3">
        <f t="shared" si="4"/>
        <v>0</v>
      </c>
      <c r="CM75" s="95">
        <f t="shared" si="5"/>
        <v>0</v>
      </c>
      <c r="CN75" s="4">
        <f t="shared" si="6"/>
        <v>3.12</v>
      </c>
      <c r="CO75" s="51">
        <f t="shared" si="7"/>
        <v>2.88</v>
      </c>
    </row>
    <row r="76" spans="1:93" x14ac:dyDescent="0.25">
      <c r="A76" s="174">
        <v>65</v>
      </c>
      <c r="B76" s="115" t="s">
        <v>83</v>
      </c>
      <c r="C76" s="122" t="s">
        <v>78</v>
      </c>
      <c r="D76" s="123" t="s">
        <v>252</v>
      </c>
      <c r="E76" s="111" t="s">
        <v>3</v>
      </c>
      <c r="F76" s="111" t="s">
        <v>3</v>
      </c>
      <c r="G76" s="111" t="s">
        <v>3</v>
      </c>
      <c r="H76" s="112" t="s">
        <v>1</v>
      </c>
      <c r="I76" s="18">
        <f t="shared" si="0"/>
        <v>39</v>
      </c>
      <c r="J76" s="19">
        <f t="shared" si="14"/>
        <v>26</v>
      </c>
      <c r="K76" s="19">
        <f t="shared" si="14"/>
        <v>13</v>
      </c>
      <c r="L76" s="19">
        <f t="shared" si="14"/>
        <v>0</v>
      </c>
      <c r="M76" s="70">
        <f t="shared" si="13"/>
        <v>0</v>
      </c>
      <c r="N76" s="18">
        <f t="shared" si="13"/>
        <v>36</v>
      </c>
      <c r="O76" s="20">
        <f t="shared" si="13"/>
        <v>3</v>
      </c>
      <c r="P76" s="74">
        <v>1</v>
      </c>
      <c r="Q76" s="80"/>
      <c r="R76" s="27"/>
      <c r="S76" s="27"/>
      <c r="T76" s="28"/>
      <c r="U76" s="85"/>
      <c r="V76" s="76"/>
      <c r="W76" s="30"/>
      <c r="X76" s="43"/>
      <c r="Y76" s="35"/>
      <c r="Z76" s="35"/>
      <c r="AA76" s="44"/>
      <c r="AB76" s="68"/>
      <c r="AC76" s="29"/>
      <c r="AD76" s="30"/>
      <c r="AE76" s="43"/>
      <c r="AF76" s="35"/>
      <c r="AG76" s="35"/>
      <c r="AH76" s="44"/>
      <c r="AI76" s="68"/>
      <c r="AJ76" s="29"/>
      <c r="AK76" s="30"/>
      <c r="AL76" s="43"/>
      <c r="AM76" s="35"/>
      <c r="AN76" s="35"/>
      <c r="AO76" s="44"/>
      <c r="AP76" s="68"/>
      <c r="AQ76" s="29"/>
      <c r="AR76" s="30"/>
      <c r="AS76" s="43"/>
      <c r="AT76" s="35"/>
      <c r="AU76" s="35"/>
      <c r="AV76" s="44"/>
      <c r="AW76" s="68"/>
      <c r="AX76" s="29"/>
      <c r="AY76" s="30"/>
      <c r="AZ76" s="43"/>
      <c r="BA76" s="35"/>
      <c r="BB76" s="35"/>
      <c r="BC76" s="44"/>
      <c r="BD76" s="68"/>
      <c r="BE76" s="29"/>
      <c r="BF76" s="30"/>
      <c r="BG76" s="43"/>
      <c r="BH76" s="35"/>
      <c r="BI76" s="35"/>
      <c r="BJ76" s="44"/>
      <c r="BK76" s="68"/>
      <c r="BL76" s="29"/>
      <c r="BM76" s="30"/>
      <c r="BN76" s="43"/>
      <c r="BO76" s="35"/>
      <c r="BP76" s="35"/>
      <c r="BQ76" s="44"/>
      <c r="BR76" s="68"/>
      <c r="BS76" s="29"/>
      <c r="BT76" s="30"/>
      <c r="BU76" s="43">
        <v>26</v>
      </c>
      <c r="BV76" s="35">
        <v>13</v>
      </c>
      <c r="BW76" s="35"/>
      <c r="BX76" s="44"/>
      <c r="BY76" s="68">
        <v>36</v>
      </c>
      <c r="BZ76" s="29">
        <v>3</v>
      </c>
      <c r="CA76" s="30" t="s">
        <v>0</v>
      </c>
      <c r="CB76" s="43"/>
      <c r="CC76" s="35"/>
      <c r="CD76" s="35"/>
      <c r="CE76" s="129"/>
      <c r="CF76" s="68"/>
      <c r="CG76" s="29"/>
      <c r="CH76" s="30"/>
      <c r="CI76" s="22">
        <f t="shared" si="12"/>
        <v>0</v>
      </c>
      <c r="CJ76" s="3">
        <f t="shared" si="12"/>
        <v>1</v>
      </c>
      <c r="CK76" s="3">
        <f t="shared" si="3"/>
        <v>13</v>
      </c>
      <c r="CL76" s="3">
        <f t="shared" si="4"/>
        <v>0</v>
      </c>
      <c r="CM76" s="95">
        <f t="shared" si="5"/>
        <v>0</v>
      </c>
      <c r="CN76" s="4">
        <f t="shared" si="6"/>
        <v>1.56</v>
      </c>
      <c r="CO76" s="51">
        <f t="shared" si="7"/>
        <v>1.44</v>
      </c>
    </row>
    <row r="77" spans="1:93" x14ac:dyDescent="0.25">
      <c r="A77" s="174">
        <v>66</v>
      </c>
      <c r="B77" s="115" t="s">
        <v>131</v>
      </c>
      <c r="C77" s="122" t="s">
        <v>65</v>
      </c>
      <c r="D77" s="123" t="s">
        <v>253</v>
      </c>
      <c r="E77" s="111" t="s">
        <v>3</v>
      </c>
      <c r="F77" s="111" t="s">
        <v>3</v>
      </c>
      <c r="G77" s="110" t="s">
        <v>3</v>
      </c>
      <c r="H77" s="112" t="s">
        <v>1</v>
      </c>
      <c r="I77" s="18">
        <f t="shared" ref="I77:I100" si="15">J77+K77+L77+M77</f>
        <v>39</v>
      </c>
      <c r="J77" s="19">
        <f t="shared" si="14"/>
        <v>0</v>
      </c>
      <c r="K77" s="19">
        <f t="shared" si="14"/>
        <v>39</v>
      </c>
      <c r="L77" s="19">
        <f t="shared" si="14"/>
        <v>0</v>
      </c>
      <c r="M77" s="70">
        <f t="shared" si="13"/>
        <v>0</v>
      </c>
      <c r="N77" s="18">
        <f t="shared" si="13"/>
        <v>36</v>
      </c>
      <c r="O77" s="20">
        <f t="shared" si="13"/>
        <v>3</v>
      </c>
      <c r="P77" s="74">
        <v>3</v>
      </c>
      <c r="Q77" s="80"/>
      <c r="R77" s="27"/>
      <c r="S77" s="27"/>
      <c r="T77" s="28"/>
      <c r="U77" s="85"/>
      <c r="V77" s="76"/>
      <c r="W77" s="30"/>
      <c r="X77" s="43"/>
      <c r="Y77" s="35"/>
      <c r="Z77" s="35"/>
      <c r="AA77" s="44"/>
      <c r="AB77" s="68"/>
      <c r="AC77" s="29"/>
      <c r="AD77" s="30"/>
      <c r="AE77" s="43"/>
      <c r="AF77" s="35"/>
      <c r="AG77" s="35"/>
      <c r="AH77" s="44"/>
      <c r="AI77" s="68"/>
      <c r="AJ77" s="29"/>
      <c r="AK77" s="30"/>
      <c r="AL77" s="43"/>
      <c r="AM77" s="35"/>
      <c r="AN77" s="35"/>
      <c r="AO77" s="44"/>
      <c r="AP77" s="68"/>
      <c r="AQ77" s="29"/>
      <c r="AR77" s="30"/>
      <c r="AS77" s="43"/>
      <c r="AT77" s="35"/>
      <c r="AU77" s="35"/>
      <c r="AV77" s="44"/>
      <c r="AW77" s="68"/>
      <c r="AX77" s="29"/>
      <c r="AY77" s="30"/>
      <c r="AZ77" s="43"/>
      <c r="BA77" s="35"/>
      <c r="BB77" s="35"/>
      <c r="BC77" s="44"/>
      <c r="BD77" s="68"/>
      <c r="BE77" s="29"/>
      <c r="BF77" s="30"/>
      <c r="BG77" s="43"/>
      <c r="BH77" s="35"/>
      <c r="BI77" s="35"/>
      <c r="BJ77" s="44"/>
      <c r="BK77" s="68"/>
      <c r="BL77" s="29"/>
      <c r="BM77" s="30"/>
      <c r="BN77" s="43"/>
      <c r="BO77" s="35"/>
      <c r="BP77" s="35"/>
      <c r="BQ77" s="44"/>
      <c r="BR77" s="68"/>
      <c r="BS77" s="29"/>
      <c r="BT77" s="30"/>
      <c r="BU77" s="43"/>
      <c r="BV77" s="35">
        <v>39</v>
      </c>
      <c r="BW77" s="35"/>
      <c r="BX77" s="44"/>
      <c r="BY77" s="68">
        <v>36</v>
      </c>
      <c r="BZ77" s="29">
        <v>3</v>
      </c>
      <c r="CA77" s="30" t="s">
        <v>2</v>
      </c>
      <c r="CB77" s="43"/>
      <c r="CC77" s="35"/>
      <c r="CD77" s="35"/>
      <c r="CE77" s="129"/>
      <c r="CF77" s="68"/>
      <c r="CG77" s="29"/>
      <c r="CH77" s="30"/>
      <c r="CI77" s="22">
        <f t="shared" si="12"/>
        <v>0</v>
      </c>
      <c r="CJ77" s="3">
        <f t="shared" si="12"/>
        <v>3</v>
      </c>
      <c r="CK77" s="3">
        <f t="shared" ref="CK77:CK97" si="16">IF(H77="T", K77+L77+M77, 0)</f>
        <v>39</v>
      </c>
      <c r="CL77" s="3">
        <f t="shared" ref="CL77:CL97" si="17">IF(E77="T", O77, 0)</f>
        <v>0</v>
      </c>
      <c r="CM77" s="95">
        <f t="shared" ref="CM77:CM97" si="18">IF(F77="T", O77, 0)</f>
        <v>0</v>
      </c>
      <c r="CN77" s="4">
        <f t="shared" ref="CN77:CN97" si="19">IF(N77&gt;0,(SUM(J77:M77)/(I77+N77)*O77),O77)</f>
        <v>1.56</v>
      </c>
      <c r="CO77" s="51">
        <f t="shared" ref="CO77:CO97" si="20">IF(N77&gt;0,(N77/(I77+N77)*O77),0)</f>
        <v>1.44</v>
      </c>
    </row>
    <row r="78" spans="1:93" x14ac:dyDescent="0.25">
      <c r="A78" s="174">
        <v>67</v>
      </c>
      <c r="B78" s="115" t="s">
        <v>132</v>
      </c>
      <c r="C78" s="122" t="s">
        <v>61</v>
      </c>
      <c r="D78" s="123" t="s">
        <v>254</v>
      </c>
      <c r="E78" s="111" t="s">
        <v>3</v>
      </c>
      <c r="F78" s="111" t="s">
        <v>3</v>
      </c>
      <c r="G78" s="111" t="s">
        <v>3</v>
      </c>
      <c r="H78" s="112" t="s">
        <v>3</v>
      </c>
      <c r="I78" s="18">
        <f t="shared" si="15"/>
        <v>26</v>
      </c>
      <c r="J78" s="19">
        <f t="shared" si="14"/>
        <v>26</v>
      </c>
      <c r="K78" s="19">
        <f t="shared" si="14"/>
        <v>0</v>
      </c>
      <c r="L78" s="19">
        <f t="shared" si="14"/>
        <v>0</v>
      </c>
      <c r="M78" s="70">
        <f t="shared" si="13"/>
        <v>0</v>
      </c>
      <c r="N78" s="18">
        <f t="shared" si="13"/>
        <v>24</v>
      </c>
      <c r="O78" s="20">
        <f t="shared" si="13"/>
        <v>2</v>
      </c>
      <c r="P78" s="74"/>
      <c r="Q78" s="43"/>
      <c r="R78" s="35"/>
      <c r="S78" s="35"/>
      <c r="T78" s="44"/>
      <c r="U78" s="68"/>
      <c r="V78" s="130"/>
      <c r="W78" s="131"/>
      <c r="X78" s="43"/>
      <c r="Y78" s="35"/>
      <c r="Z78" s="35"/>
      <c r="AA78" s="44"/>
      <c r="AB78" s="68"/>
      <c r="AC78" s="29"/>
      <c r="AD78" s="30"/>
      <c r="AE78" s="43"/>
      <c r="AF78" s="35"/>
      <c r="AG78" s="35"/>
      <c r="AH78" s="44"/>
      <c r="AI78" s="68"/>
      <c r="AJ78" s="29"/>
      <c r="AK78" s="30"/>
      <c r="AL78" s="80"/>
      <c r="AM78" s="27"/>
      <c r="AN78" s="27"/>
      <c r="AO78" s="28"/>
      <c r="AP78" s="85"/>
      <c r="AQ78" s="76"/>
      <c r="AR78" s="30"/>
      <c r="AS78" s="43"/>
      <c r="AT78" s="35"/>
      <c r="AU78" s="35"/>
      <c r="AV78" s="44"/>
      <c r="AW78" s="68"/>
      <c r="AX78" s="29"/>
      <c r="AY78" s="30"/>
      <c r="AZ78" s="43"/>
      <c r="BA78" s="35"/>
      <c r="BB78" s="35"/>
      <c r="BC78" s="129"/>
      <c r="BD78" s="68"/>
      <c r="BE78" s="29"/>
      <c r="BF78" s="30"/>
      <c r="BG78" s="43"/>
      <c r="BH78" s="35"/>
      <c r="BI78" s="35"/>
      <c r="BJ78" s="44"/>
      <c r="BK78" s="68"/>
      <c r="BL78" s="29"/>
      <c r="BM78" s="30"/>
      <c r="BN78" s="43"/>
      <c r="BO78" s="35"/>
      <c r="BP78" s="35"/>
      <c r="BQ78" s="44"/>
      <c r="BR78" s="68"/>
      <c r="BS78" s="29"/>
      <c r="BT78" s="30"/>
      <c r="BU78" s="43">
        <v>26</v>
      </c>
      <c r="BV78" s="35"/>
      <c r="BW78" s="35"/>
      <c r="BX78" s="44"/>
      <c r="BY78" s="68">
        <v>24</v>
      </c>
      <c r="BZ78" s="130">
        <v>2</v>
      </c>
      <c r="CA78" s="131" t="s">
        <v>2</v>
      </c>
      <c r="CB78" s="43"/>
      <c r="CC78" s="35"/>
      <c r="CD78" s="35"/>
      <c r="CE78" s="129"/>
      <c r="CF78" s="68"/>
      <c r="CG78" s="29"/>
      <c r="CH78" s="30"/>
      <c r="CI78" s="22">
        <f t="shared" si="12"/>
        <v>0</v>
      </c>
      <c r="CJ78" s="3">
        <f t="shared" si="12"/>
        <v>0</v>
      </c>
      <c r="CK78" s="3">
        <f t="shared" si="16"/>
        <v>0</v>
      </c>
      <c r="CL78" s="3">
        <f t="shared" si="17"/>
        <v>0</v>
      </c>
      <c r="CM78" s="95">
        <f t="shared" si="18"/>
        <v>0</v>
      </c>
      <c r="CN78" s="4">
        <f t="shared" si="19"/>
        <v>1.04</v>
      </c>
      <c r="CO78" s="51">
        <f t="shared" si="20"/>
        <v>0.96</v>
      </c>
    </row>
    <row r="79" spans="1:93" ht="12" customHeight="1" x14ac:dyDescent="0.25">
      <c r="A79" s="174">
        <v>68</v>
      </c>
      <c r="B79" s="115" t="s">
        <v>133</v>
      </c>
      <c r="C79" s="122" t="s">
        <v>61</v>
      </c>
      <c r="D79" s="125" t="s">
        <v>255</v>
      </c>
      <c r="E79" s="111" t="s">
        <v>3</v>
      </c>
      <c r="F79" s="111" t="s">
        <v>3</v>
      </c>
      <c r="G79" s="113" t="s">
        <v>3</v>
      </c>
      <c r="H79" s="112" t="s">
        <v>3</v>
      </c>
      <c r="I79" s="18">
        <f t="shared" si="15"/>
        <v>39</v>
      </c>
      <c r="J79" s="19">
        <f t="shared" si="14"/>
        <v>26</v>
      </c>
      <c r="K79" s="19">
        <f t="shared" si="14"/>
        <v>13</v>
      </c>
      <c r="L79" s="19">
        <f t="shared" si="14"/>
        <v>0</v>
      </c>
      <c r="M79" s="70">
        <f t="shared" si="13"/>
        <v>0</v>
      </c>
      <c r="N79" s="18">
        <f t="shared" si="13"/>
        <v>36</v>
      </c>
      <c r="O79" s="20">
        <f t="shared" si="13"/>
        <v>3</v>
      </c>
      <c r="P79" s="74"/>
      <c r="Q79" s="80"/>
      <c r="R79" s="27"/>
      <c r="S79" s="27"/>
      <c r="T79" s="28"/>
      <c r="U79" s="85"/>
      <c r="V79" s="76"/>
      <c r="W79" s="30"/>
      <c r="X79" s="43"/>
      <c r="Y79" s="35"/>
      <c r="Z79" s="35"/>
      <c r="AA79" s="44"/>
      <c r="AB79" s="68"/>
      <c r="AC79" s="29"/>
      <c r="AD79" s="30"/>
      <c r="AE79" s="43"/>
      <c r="AF79" s="35"/>
      <c r="AG79" s="35"/>
      <c r="AH79" s="44"/>
      <c r="AI79" s="68"/>
      <c r="AJ79" s="29"/>
      <c r="AK79" s="30"/>
      <c r="AL79" s="43"/>
      <c r="AM79" s="35"/>
      <c r="AN79" s="35"/>
      <c r="AO79" s="44"/>
      <c r="AP79" s="68"/>
      <c r="AQ79" s="29"/>
      <c r="AR79" s="30"/>
      <c r="AS79" s="43"/>
      <c r="AT79" s="35"/>
      <c r="AU79" s="35"/>
      <c r="AV79" s="44"/>
      <c r="AW79" s="68"/>
      <c r="AX79" s="29"/>
      <c r="AY79" s="30"/>
      <c r="AZ79" s="43"/>
      <c r="BA79" s="35"/>
      <c r="BB79" s="35"/>
      <c r="BC79" s="44"/>
      <c r="BD79" s="68"/>
      <c r="BE79" s="29"/>
      <c r="BF79" s="30"/>
      <c r="BG79" s="43"/>
      <c r="BH79" s="35"/>
      <c r="BI79" s="35"/>
      <c r="BJ79" s="44"/>
      <c r="BK79" s="68"/>
      <c r="BL79" s="29"/>
      <c r="BM79" s="30"/>
      <c r="BN79" s="43"/>
      <c r="BO79" s="35"/>
      <c r="BP79" s="35"/>
      <c r="BQ79" s="44"/>
      <c r="BR79" s="68"/>
      <c r="BS79" s="29"/>
      <c r="BT79" s="30"/>
      <c r="BU79" s="43">
        <v>26</v>
      </c>
      <c r="BV79" s="35">
        <v>13</v>
      </c>
      <c r="BW79" s="35"/>
      <c r="BX79" s="44"/>
      <c r="BY79" s="68">
        <v>36</v>
      </c>
      <c r="BZ79" s="29">
        <v>3</v>
      </c>
      <c r="CA79" s="30" t="s">
        <v>2</v>
      </c>
      <c r="CB79" s="43"/>
      <c r="CC79" s="35"/>
      <c r="CD79" s="35"/>
      <c r="CE79" s="129"/>
      <c r="CF79" s="68"/>
      <c r="CG79" s="29"/>
      <c r="CH79" s="30"/>
      <c r="CI79" s="22">
        <f t="shared" si="12"/>
        <v>0</v>
      </c>
      <c r="CJ79" s="3">
        <f t="shared" si="12"/>
        <v>0</v>
      </c>
      <c r="CK79" s="3">
        <f t="shared" si="16"/>
        <v>0</v>
      </c>
      <c r="CL79" s="3">
        <f t="shared" si="17"/>
        <v>0</v>
      </c>
      <c r="CM79" s="95">
        <f t="shared" si="18"/>
        <v>0</v>
      </c>
      <c r="CN79" s="4">
        <f t="shared" si="19"/>
        <v>1.56</v>
      </c>
      <c r="CO79" s="51">
        <f t="shared" si="20"/>
        <v>1.44</v>
      </c>
    </row>
    <row r="80" spans="1:93" x14ac:dyDescent="0.25">
      <c r="A80" s="174">
        <v>69</v>
      </c>
      <c r="B80" s="166" t="s">
        <v>192</v>
      </c>
      <c r="C80" s="122" t="s">
        <v>59</v>
      </c>
      <c r="D80" s="123" t="s">
        <v>256</v>
      </c>
      <c r="E80" s="111" t="s">
        <v>3</v>
      </c>
      <c r="F80" s="111" t="s">
        <v>3</v>
      </c>
      <c r="G80" s="111" t="s">
        <v>3</v>
      </c>
      <c r="H80" s="112" t="s">
        <v>3</v>
      </c>
      <c r="I80" s="18">
        <f t="shared" si="15"/>
        <v>13</v>
      </c>
      <c r="J80" s="19">
        <f t="shared" si="14"/>
        <v>13</v>
      </c>
      <c r="K80" s="19">
        <f t="shared" si="14"/>
        <v>0</v>
      </c>
      <c r="L80" s="19">
        <f t="shared" si="14"/>
        <v>0</v>
      </c>
      <c r="M80" s="70">
        <f t="shared" si="13"/>
        <v>0</v>
      </c>
      <c r="N80" s="18">
        <f t="shared" si="13"/>
        <v>12</v>
      </c>
      <c r="O80" s="20">
        <f t="shared" si="13"/>
        <v>1</v>
      </c>
      <c r="P80" s="74"/>
      <c r="Q80" s="80"/>
      <c r="R80" s="27"/>
      <c r="S80" s="27"/>
      <c r="T80" s="28"/>
      <c r="U80" s="85"/>
      <c r="V80" s="76"/>
      <c r="W80" s="30"/>
      <c r="X80" s="43"/>
      <c r="Y80" s="35"/>
      <c r="Z80" s="35"/>
      <c r="AA80" s="44"/>
      <c r="AB80" s="68"/>
      <c r="AC80" s="29"/>
      <c r="AD80" s="30"/>
      <c r="AE80" s="43"/>
      <c r="AF80" s="35"/>
      <c r="AG80" s="35"/>
      <c r="AH80" s="44"/>
      <c r="AI80" s="68"/>
      <c r="AJ80" s="29"/>
      <c r="AK80" s="30"/>
      <c r="AL80" s="43"/>
      <c r="AM80" s="35"/>
      <c r="AN80" s="35"/>
      <c r="AO80" s="44"/>
      <c r="AP80" s="68"/>
      <c r="AQ80" s="29"/>
      <c r="AR80" s="30"/>
      <c r="AS80" s="43"/>
      <c r="AT80" s="35"/>
      <c r="AU80" s="35"/>
      <c r="AV80" s="44"/>
      <c r="AW80" s="68"/>
      <c r="AX80" s="29"/>
      <c r="AY80" s="30"/>
      <c r="AZ80" s="43"/>
      <c r="BA80" s="35"/>
      <c r="BB80" s="35"/>
      <c r="BC80" s="44"/>
      <c r="BD80" s="68"/>
      <c r="BE80" s="29"/>
      <c r="BF80" s="30"/>
      <c r="BG80" s="43"/>
      <c r="BH80" s="35"/>
      <c r="BI80" s="35"/>
      <c r="BJ80" s="44"/>
      <c r="BK80" s="68"/>
      <c r="BL80" s="29"/>
      <c r="BM80" s="30"/>
      <c r="BN80" s="43"/>
      <c r="BO80" s="35"/>
      <c r="BP80" s="35"/>
      <c r="BQ80" s="44"/>
      <c r="BR80" s="68"/>
      <c r="BS80" s="29"/>
      <c r="BT80" s="30"/>
      <c r="BU80" s="43">
        <v>13</v>
      </c>
      <c r="BV80" s="35"/>
      <c r="BW80" s="35"/>
      <c r="BX80" s="44"/>
      <c r="BY80" s="68">
        <v>12</v>
      </c>
      <c r="BZ80" s="29">
        <v>1</v>
      </c>
      <c r="CA80" s="30" t="s">
        <v>2</v>
      </c>
      <c r="CB80" s="43"/>
      <c r="CC80" s="35"/>
      <c r="CD80" s="35"/>
      <c r="CE80" s="129"/>
      <c r="CF80" s="68"/>
      <c r="CG80" s="29"/>
      <c r="CH80" s="30"/>
      <c r="CI80" s="22">
        <f t="shared" si="12"/>
        <v>0</v>
      </c>
      <c r="CJ80" s="3">
        <f t="shared" si="12"/>
        <v>0</v>
      </c>
      <c r="CK80" s="3">
        <f t="shared" si="16"/>
        <v>0</v>
      </c>
      <c r="CL80" s="3">
        <f t="shared" si="17"/>
        <v>0</v>
      </c>
      <c r="CM80" s="95">
        <f t="shared" si="18"/>
        <v>0</v>
      </c>
      <c r="CN80" s="4">
        <f t="shared" si="19"/>
        <v>0.52</v>
      </c>
      <c r="CO80" s="51">
        <f t="shared" si="20"/>
        <v>0.48</v>
      </c>
    </row>
    <row r="81" spans="1:93" x14ac:dyDescent="0.25">
      <c r="A81" s="174">
        <v>70</v>
      </c>
      <c r="B81" s="115" t="s">
        <v>134</v>
      </c>
      <c r="C81" s="122" t="s">
        <v>95</v>
      </c>
      <c r="D81" s="123" t="s">
        <v>257</v>
      </c>
      <c r="E81" s="111" t="s">
        <v>3</v>
      </c>
      <c r="F81" s="111" t="s">
        <v>3</v>
      </c>
      <c r="G81" s="111" t="s">
        <v>3</v>
      </c>
      <c r="H81" s="112" t="s">
        <v>1</v>
      </c>
      <c r="I81" s="18">
        <f t="shared" ref="I81:I86" si="21">J81+K81+L81+M81</f>
        <v>26</v>
      </c>
      <c r="J81" s="19">
        <f t="shared" ref="J81:J86" si="22">Q81+X81+AE81+AL81+AS81+AZ81+BG81+BN81+BU81+CB81</f>
        <v>13</v>
      </c>
      <c r="K81" s="19">
        <f t="shared" ref="K81:K86" si="23">R81+Y81+AF81+AM81+AT81+BA81+BH81+BO81+BV81+CC81</f>
        <v>13</v>
      </c>
      <c r="L81" s="19">
        <f t="shared" ref="L81:L86" si="24">S81+Z81+AG81+AN81+AU81+BB81+BI81+BP81+BW81+CD81</f>
        <v>0</v>
      </c>
      <c r="M81" s="70">
        <f t="shared" ref="M81:M86" si="25">T81+AA81+AH81+AO81+AV81+BC81+BJ81+BQ81+BX81+CE81</f>
        <v>0</v>
      </c>
      <c r="N81" s="18">
        <f t="shared" ref="N81:N86" si="26">U81+AB81+AI81+AP81+AW81+BD81+BK81+BR81+BY81+CF81</f>
        <v>24</v>
      </c>
      <c r="O81" s="20">
        <f t="shared" ref="O81:O86" si="27">V81+AC81+AJ81+AQ81+AX81+BE81+BL81+BS81+BZ81+CG81</f>
        <v>2</v>
      </c>
      <c r="P81" s="74">
        <v>1</v>
      </c>
      <c r="Q81" s="80"/>
      <c r="R81" s="27"/>
      <c r="S81" s="27"/>
      <c r="T81" s="28"/>
      <c r="U81" s="85"/>
      <c r="V81" s="76"/>
      <c r="W81" s="30"/>
      <c r="X81" s="43"/>
      <c r="Y81" s="35"/>
      <c r="Z81" s="35"/>
      <c r="AA81" s="44"/>
      <c r="AB81" s="68"/>
      <c r="AC81" s="29"/>
      <c r="AD81" s="30"/>
      <c r="AE81" s="43"/>
      <c r="AF81" s="35"/>
      <c r="AG81" s="35"/>
      <c r="AH81" s="44"/>
      <c r="AI81" s="68"/>
      <c r="AJ81" s="29"/>
      <c r="AK81" s="30"/>
      <c r="AL81" s="43"/>
      <c r="AM81" s="35"/>
      <c r="AN81" s="35"/>
      <c r="AO81" s="44"/>
      <c r="AP81" s="68"/>
      <c r="AQ81" s="29"/>
      <c r="AR81" s="30"/>
      <c r="AS81" s="43"/>
      <c r="AT81" s="35"/>
      <c r="AU81" s="35"/>
      <c r="AV81" s="44"/>
      <c r="AW81" s="68"/>
      <c r="AX81" s="29"/>
      <c r="AY81" s="30"/>
      <c r="AZ81" s="43"/>
      <c r="BA81" s="35"/>
      <c r="BB81" s="35"/>
      <c r="BC81" s="44"/>
      <c r="BD81" s="68"/>
      <c r="BE81" s="29"/>
      <c r="BF81" s="30"/>
      <c r="BG81" s="43"/>
      <c r="BH81" s="35"/>
      <c r="BI81" s="35"/>
      <c r="BJ81" s="44"/>
      <c r="BK81" s="68"/>
      <c r="BL81" s="29"/>
      <c r="BM81" s="30"/>
      <c r="BN81" s="43"/>
      <c r="BO81" s="35"/>
      <c r="BP81" s="35"/>
      <c r="BQ81" s="44"/>
      <c r="BR81" s="68"/>
      <c r="BS81" s="29"/>
      <c r="BT81" s="30"/>
      <c r="BU81" s="43">
        <v>13</v>
      </c>
      <c r="BV81" s="35">
        <v>13</v>
      </c>
      <c r="BW81" s="35"/>
      <c r="BX81" s="44"/>
      <c r="BY81" s="68">
        <v>24</v>
      </c>
      <c r="BZ81" s="29">
        <v>2</v>
      </c>
      <c r="CA81" s="30" t="s">
        <v>2</v>
      </c>
      <c r="CB81" s="43"/>
      <c r="CC81" s="35"/>
      <c r="CD81" s="35"/>
      <c r="CE81" s="129"/>
      <c r="CF81" s="68"/>
      <c r="CG81" s="29"/>
      <c r="CH81" s="30"/>
      <c r="CI81" s="22">
        <f t="shared" si="12"/>
        <v>0</v>
      </c>
      <c r="CJ81" s="3">
        <f t="shared" si="12"/>
        <v>1</v>
      </c>
      <c r="CK81" s="3">
        <f t="shared" si="16"/>
        <v>13</v>
      </c>
      <c r="CL81" s="3">
        <f t="shared" si="17"/>
        <v>0</v>
      </c>
      <c r="CM81" s="95">
        <f t="shared" si="18"/>
        <v>0</v>
      </c>
      <c r="CN81" s="4">
        <f t="shared" si="19"/>
        <v>1.04</v>
      </c>
      <c r="CO81" s="51">
        <f t="shared" si="20"/>
        <v>0.96</v>
      </c>
    </row>
    <row r="82" spans="1:93" x14ac:dyDescent="0.25">
      <c r="A82" s="174">
        <v>71</v>
      </c>
      <c r="B82" s="115" t="s">
        <v>135</v>
      </c>
      <c r="C82" s="122" t="s">
        <v>67</v>
      </c>
      <c r="D82" s="123" t="s">
        <v>258</v>
      </c>
      <c r="E82" s="111" t="s">
        <v>3</v>
      </c>
      <c r="F82" s="111" t="s">
        <v>3</v>
      </c>
      <c r="G82" s="111" t="s">
        <v>3</v>
      </c>
      <c r="H82" s="112" t="s">
        <v>1</v>
      </c>
      <c r="I82" s="18">
        <f t="shared" si="21"/>
        <v>26</v>
      </c>
      <c r="J82" s="19">
        <f t="shared" si="22"/>
        <v>0</v>
      </c>
      <c r="K82" s="19">
        <f t="shared" si="23"/>
        <v>26</v>
      </c>
      <c r="L82" s="19">
        <f t="shared" si="24"/>
        <v>0</v>
      </c>
      <c r="M82" s="70">
        <f t="shared" si="25"/>
        <v>0</v>
      </c>
      <c r="N82" s="18">
        <f t="shared" si="26"/>
        <v>24</v>
      </c>
      <c r="O82" s="20">
        <f t="shared" si="27"/>
        <v>2</v>
      </c>
      <c r="P82" s="74">
        <v>2</v>
      </c>
      <c r="Q82" s="80"/>
      <c r="R82" s="27"/>
      <c r="S82" s="27"/>
      <c r="T82" s="28"/>
      <c r="U82" s="85"/>
      <c r="V82" s="76"/>
      <c r="W82" s="30"/>
      <c r="X82" s="43"/>
      <c r="Y82" s="35"/>
      <c r="Z82" s="35"/>
      <c r="AA82" s="44"/>
      <c r="AB82" s="68"/>
      <c r="AC82" s="29"/>
      <c r="AD82" s="30"/>
      <c r="AE82" s="43"/>
      <c r="AF82" s="35"/>
      <c r="AG82" s="35"/>
      <c r="AH82" s="44"/>
      <c r="AI82" s="68"/>
      <c r="AJ82" s="29"/>
      <c r="AK82" s="30"/>
      <c r="AL82" s="43"/>
      <c r="AM82" s="35"/>
      <c r="AN82" s="35"/>
      <c r="AO82" s="44"/>
      <c r="AP82" s="68"/>
      <c r="AQ82" s="29"/>
      <c r="AR82" s="30"/>
      <c r="AS82" s="43"/>
      <c r="AT82" s="35"/>
      <c r="AU82" s="35"/>
      <c r="AV82" s="44"/>
      <c r="AW82" s="68"/>
      <c r="AX82" s="29"/>
      <c r="AY82" s="30"/>
      <c r="AZ82" s="43"/>
      <c r="BA82" s="35"/>
      <c r="BB82" s="35"/>
      <c r="BC82" s="44"/>
      <c r="BD82" s="68"/>
      <c r="BE82" s="29"/>
      <c r="BF82" s="30"/>
      <c r="BG82" s="43"/>
      <c r="BH82" s="35"/>
      <c r="BI82" s="35"/>
      <c r="BJ82" s="44"/>
      <c r="BK82" s="68"/>
      <c r="BL82" s="29"/>
      <c r="BM82" s="30"/>
      <c r="BN82" s="43"/>
      <c r="BO82" s="35"/>
      <c r="BP82" s="35"/>
      <c r="BQ82" s="44"/>
      <c r="BR82" s="68"/>
      <c r="BS82" s="29"/>
      <c r="BT82" s="30"/>
      <c r="BU82" s="43"/>
      <c r="BV82" s="35">
        <v>26</v>
      </c>
      <c r="BW82" s="35"/>
      <c r="BX82" s="44"/>
      <c r="BY82" s="68">
        <v>24</v>
      </c>
      <c r="BZ82" s="29">
        <v>2</v>
      </c>
      <c r="CA82" s="30" t="s">
        <v>2</v>
      </c>
      <c r="CB82" s="43"/>
      <c r="CC82" s="35"/>
      <c r="CD82" s="35"/>
      <c r="CE82" s="129"/>
      <c r="CF82" s="68"/>
      <c r="CG82" s="29"/>
      <c r="CH82" s="30"/>
      <c r="CI82" s="22">
        <f t="shared" si="12"/>
        <v>0</v>
      </c>
      <c r="CJ82" s="3">
        <f t="shared" si="12"/>
        <v>2</v>
      </c>
      <c r="CK82" s="3">
        <f t="shared" si="16"/>
        <v>26</v>
      </c>
      <c r="CL82" s="3">
        <f t="shared" si="17"/>
        <v>0</v>
      </c>
      <c r="CM82" s="95">
        <f t="shared" si="18"/>
        <v>0</v>
      </c>
      <c r="CN82" s="4">
        <f t="shared" si="19"/>
        <v>1.04</v>
      </c>
      <c r="CO82" s="51">
        <f t="shared" si="20"/>
        <v>0.96</v>
      </c>
    </row>
    <row r="83" spans="1:93" x14ac:dyDescent="0.25">
      <c r="A83" s="174">
        <v>72</v>
      </c>
      <c r="B83" s="115" t="s">
        <v>136</v>
      </c>
      <c r="C83" s="122" t="s">
        <v>67</v>
      </c>
      <c r="D83" s="123" t="s">
        <v>259</v>
      </c>
      <c r="E83" s="111" t="s">
        <v>3</v>
      </c>
      <c r="F83" s="111" t="s">
        <v>3</v>
      </c>
      <c r="G83" s="111" t="s">
        <v>3</v>
      </c>
      <c r="H83" s="112" t="s">
        <v>1</v>
      </c>
      <c r="I83" s="18">
        <f t="shared" si="21"/>
        <v>26</v>
      </c>
      <c r="J83" s="19">
        <f t="shared" si="22"/>
        <v>0</v>
      </c>
      <c r="K83" s="19">
        <f t="shared" si="23"/>
        <v>26</v>
      </c>
      <c r="L83" s="19">
        <f t="shared" si="24"/>
        <v>0</v>
      </c>
      <c r="M83" s="70">
        <f t="shared" si="25"/>
        <v>0</v>
      </c>
      <c r="N83" s="18">
        <f t="shared" si="26"/>
        <v>24</v>
      </c>
      <c r="O83" s="20">
        <f t="shared" si="27"/>
        <v>2</v>
      </c>
      <c r="P83" s="74">
        <v>2</v>
      </c>
      <c r="Q83" s="80"/>
      <c r="R83" s="27"/>
      <c r="S83" s="27"/>
      <c r="T83" s="28"/>
      <c r="U83" s="85"/>
      <c r="V83" s="76"/>
      <c r="W83" s="30"/>
      <c r="X83" s="43"/>
      <c r="Y83" s="35"/>
      <c r="Z83" s="35"/>
      <c r="AA83" s="44"/>
      <c r="AB83" s="68"/>
      <c r="AC83" s="29"/>
      <c r="AD83" s="30"/>
      <c r="AE83" s="43"/>
      <c r="AF83" s="35"/>
      <c r="AG83" s="35"/>
      <c r="AH83" s="44"/>
      <c r="AI83" s="68"/>
      <c r="AJ83" s="29"/>
      <c r="AK83" s="30"/>
      <c r="AL83" s="43"/>
      <c r="AM83" s="35"/>
      <c r="AN83" s="35"/>
      <c r="AO83" s="44"/>
      <c r="AP83" s="68"/>
      <c r="AQ83" s="29"/>
      <c r="AR83" s="30"/>
      <c r="AS83" s="43"/>
      <c r="AT83" s="35"/>
      <c r="AU83" s="35"/>
      <c r="AV83" s="44"/>
      <c r="AW83" s="68"/>
      <c r="AX83" s="29"/>
      <c r="AY83" s="30"/>
      <c r="AZ83" s="43"/>
      <c r="BA83" s="35"/>
      <c r="BB83" s="35"/>
      <c r="BC83" s="44"/>
      <c r="BD83" s="68"/>
      <c r="BE83" s="29"/>
      <c r="BF83" s="30"/>
      <c r="BG83" s="43"/>
      <c r="BH83" s="35"/>
      <c r="BI83" s="35"/>
      <c r="BJ83" s="44"/>
      <c r="BK83" s="68"/>
      <c r="BL83" s="29"/>
      <c r="BM83" s="30"/>
      <c r="BN83" s="43"/>
      <c r="BO83" s="35"/>
      <c r="BP83" s="35"/>
      <c r="BQ83" s="44"/>
      <c r="BR83" s="68"/>
      <c r="BS83" s="29"/>
      <c r="BT83" s="30"/>
      <c r="BU83" s="43"/>
      <c r="BV83" s="35">
        <v>26</v>
      </c>
      <c r="BW83" s="35"/>
      <c r="BX83" s="44"/>
      <c r="BY83" s="68">
        <v>24</v>
      </c>
      <c r="BZ83" s="29">
        <v>2</v>
      </c>
      <c r="CA83" s="30" t="s">
        <v>2</v>
      </c>
      <c r="CB83" s="43"/>
      <c r="CC83" s="35"/>
      <c r="CD83" s="35"/>
      <c r="CE83" s="129"/>
      <c r="CF83" s="68"/>
      <c r="CG83" s="29"/>
      <c r="CH83" s="30"/>
      <c r="CI83" s="22">
        <f t="shared" si="12"/>
        <v>0</v>
      </c>
      <c r="CJ83" s="3">
        <f t="shared" si="12"/>
        <v>2</v>
      </c>
      <c r="CK83" s="3">
        <f t="shared" si="16"/>
        <v>26</v>
      </c>
      <c r="CL83" s="3">
        <f t="shared" si="17"/>
        <v>0</v>
      </c>
      <c r="CM83" s="95">
        <f t="shared" si="18"/>
        <v>0</v>
      </c>
      <c r="CN83" s="4">
        <f t="shared" si="19"/>
        <v>1.04</v>
      </c>
      <c r="CO83" s="51">
        <f t="shared" si="20"/>
        <v>0.96</v>
      </c>
    </row>
    <row r="84" spans="1:93" x14ac:dyDescent="0.25">
      <c r="A84" s="174">
        <v>73</v>
      </c>
      <c r="B84" s="115" t="s">
        <v>193</v>
      </c>
      <c r="C84" s="122" t="s">
        <v>67</v>
      </c>
      <c r="D84" s="123" t="s">
        <v>260</v>
      </c>
      <c r="E84" s="111" t="s">
        <v>1</v>
      </c>
      <c r="F84" s="111" t="s">
        <v>3</v>
      </c>
      <c r="G84" s="111" t="s">
        <v>3</v>
      </c>
      <c r="H84" s="112" t="s">
        <v>1</v>
      </c>
      <c r="I84" s="18">
        <f t="shared" si="21"/>
        <v>26</v>
      </c>
      <c r="J84" s="19">
        <f t="shared" si="22"/>
        <v>0</v>
      </c>
      <c r="K84" s="19">
        <f t="shared" si="23"/>
        <v>26</v>
      </c>
      <c r="L84" s="19">
        <f t="shared" si="24"/>
        <v>0</v>
      </c>
      <c r="M84" s="70">
        <f t="shared" si="25"/>
        <v>0</v>
      </c>
      <c r="N84" s="18">
        <f t="shared" si="26"/>
        <v>24</v>
      </c>
      <c r="O84" s="20">
        <f t="shared" si="27"/>
        <v>2</v>
      </c>
      <c r="P84" s="74">
        <v>1</v>
      </c>
      <c r="Q84" s="80"/>
      <c r="R84" s="27"/>
      <c r="S84" s="27"/>
      <c r="T84" s="28"/>
      <c r="U84" s="85"/>
      <c r="V84" s="76"/>
      <c r="W84" s="30"/>
      <c r="X84" s="43"/>
      <c r="Y84" s="35"/>
      <c r="Z84" s="35"/>
      <c r="AA84" s="44"/>
      <c r="AB84" s="68"/>
      <c r="AC84" s="29"/>
      <c r="AD84" s="30"/>
      <c r="AE84" s="43"/>
      <c r="AF84" s="35"/>
      <c r="AG84" s="35"/>
      <c r="AH84" s="44"/>
      <c r="AI84" s="68"/>
      <c r="AJ84" s="29"/>
      <c r="AK84" s="30"/>
      <c r="AL84" s="43"/>
      <c r="AM84" s="35"/>
      <c r="AN84" s="35"/>
      <c r="AO84" s="44"/>
      <c r="AP84" s="68"/>
      <c r="AQ84" s="29"/>
      <c r="AR84" s="30"/>
      <c r="AS84" s="43"/>
      <c r="AT84" s="35"/>
      <c r="AU84" s="35"/>
      <c r="AV84" s="44"/>
      <c r="AW84" s="68"/>
      <c r="AX84" s="29"/>
      <c r="AY84" s="30"/>
      <c r="AZ84" s="43"/>
      <c r="BA84" s="35"/>
      <c r="BB84" s="35"/>
      <c r="BC84" s="44"/>
      <c r="BD84" s="68"/>
      <c r="BE84" s="29"/>
      <c r="BF84" s="30"/>
      <c r="BG84" s="43"/>
      <c r="BH84" s="35"/>
      <c r="BI84" s="35"/>
      <c r="BJ84" s="44"/>
      <c r="BK84" s="68"/>
      <c r="BL84" s="29"/>
      <c r="BM84" s="30"/>
      <c r="BN84" s="43"/>
      <c r="BO84" s="35"/>
      <c r="BP84" s="35"/>
      <c r="BQ84" s="44"/>
      <c r="BR84" s="68"/>
      <c r="BS84" s="29"/>
      <c r="BT84" s="30"/>
      <c r="BU84" s="43"/>
      <c r="BV84" s="35">
        <v>26</v>
      </c>
      <c r="BW84" s="35"/>
      <c r="BX84" s="44"/>
      <c r="BY84" s="68">
        <v>24</v>
      </c>
      <c r="BZ84" s="29">
        <v>2</v>
      </c>
      <c r="CA84" s="30" t="s">
        <v>2</v>
      </c>
      <c r="CB84" s="43"/>
      <c r="CC84" s="35"/>
      <c r="CD84" s="35"/>
      <c r="CE84" s="129"/>
      <c r="CF84" s="68"/>
      <c r="CG84" s="29"/>
      <c r="CH84" s="30"/>
      <c r="CI84" s="22">
        <f t="shared" si="12"/>
        <v>0</v>
      </c>
      <c r="CJ84" s="3">
        <f t="shared" si="12"/>
        <v>1</v>
      </c>
      <c r="CK84" s="3">
        <f t="shared" si="16"/>
        <v>26</v>
      </c>
      <c r="CL84" s="3">
        <f t="shared" si="17"/>
        <v>2</v>
      </c>
      <c r="CM84" s="95">
        <f t="shared" si="18"/>
        <v>0</v>
      </c>
      <c r="CN84" s="4">
        <f t="shared" si="19"/>
        <v>1.04</v>
      </c>
      <c r="CO84" s="51">
        <f t="shared" si="20"/>
        <v>0.96</v>
      </c>
    </row>
    <row r="85" spans="1:93" x14ac:dyDescent="0.25">
      <c r="A85" s="174">
        <v>74</v>
      </c>
      <c r="B85" s="115" t="s">
        <v>137</v>
      </c>
      <c r="C85" s="122" t="s">
        <v>67</v>
      </c>
      <c r="D85" s="123" t="s">
        <v>261</v>
      </c>
      <c r="E85" s="111" t="s">
        <v>3</v>
      </c>
      <c r="F85" s="111" t="s">
        <v>3</v>
      </c>
      <c r="G85" s="111" t="s">
        <v>3</v>
      </c>
      <c r="H85" s="112" t="s">
        <v>1</v>
      </c>
      <c r="I85" s="18">
        <f t="shared" si="21"/>
        <v>26</v>
      </c>
      <c r="J85" s="19">
        <f t="shared" si="22"/>
        <v>0</v>
      </c>
      <c r="K85" s="19">
        <f t="shared" si="23"/>
        <v>26</v>
      </c>
      <c r="L85" s="19">
        <f t="shared" si="24"/>
        <v>0</v>
      </c>
      <c r="M85" s="70">
        <f t="shared" si="25"/>
        <v>0</v>
      </c>
      <c r="N85" s="18">
        <f t="shared" si="26"/>
        <v>24</v>
      </c>
      <c r="O85" s="20">
        <f t="shared" si="27"/>
        <v>2</v>
      </c>
      <c r="P85" s="74">
        <v>2</v>
      </c>
      <c r="Q85" s="80"/>
      <c r="R85" s="27"/>
      <c r="S85" s="27"/>
      <c r="T85" s="28"/>
      <c r="U85" s="85"/>
      <c r="V85" s="76"/>
      <c r="W85" s="30"/>
      <c r="X85" s="43"/>
      <c r="Y85" s="35"/>
      <c r="Z85" s="35"/>
      <c r="AA85" s="44"/>
      <c r="AB85" s="68"/>
      <c r="AC85" s="29"/>
      <c r="AD85" s="30"/>
      <c r="AE85" s="43"/>
      <c r="AF85" s="35"/>
      <c r="AG85" s="35"/>
      <c r="AH85" s="44"/>
      <c r="AI85" s="68"/>
      <c r="AJ85" s="29"/>
      <c r="AK85" s="30"/>
      <c r="AL85" s="43"/>
      <c r="AM85" s="35"/>
      <c r="AN85" s="35"/>
      <c r="AO85" s="44"/>
      <c r="AP85" s="68"/>
      <c r="AQ85" s="29"/>
      <c r="AR85" s="30"/>
      <c r="AS85" s="43"/>
      <c r="AT85" s="35"/>
      <c r="AU85" s="35"/>
      <c r="AV85" s="44"/>
      <c r="AW85" s="68"/>
      <c r="AX85" s="29"/>
      <c r="AY85" s="30"/>
      <c r="AZ85" s="43"/>
      <c r="BA85" s="35"/>
      <c r="BB85" s="35"/>
      <c r="BC85" s="44"/>
      <c r="BD85" s="68"/>
      <c r="BE85" s="29"/>
      <c r="BF85" s="30"/>
      <c r="BG85" s="43"/>
      <c r="BH85" s="35"/>
      <c r="BI85" s="35"/>
      <c r="BJ85" s="44"/>
      <c r="BK85" s="68"/>
      <c r="BL85" s="29"/>
      <c r="BM85" s="30"/>
      <c r="BN85" s="43"/>
      <c r="BO85" s="35"/>
      <c r="BP85" s="35"/>
      <c r="BQ85" s="44"/>
      <c r="BR85" s="68"/>
      <c r="BS85" s="29"/>
      <c r="BT85" s="30"/>
      <c r="BU85" s="43"/>
      <c r="BV85" s="35">
        <v>26</v>
      </c>
      <c r="BW85" s="35"/>
      <c r="BX85" s="44"/>
      <c r="BY85" s="68">
        <v>24</v>
      </c>
      <c r="BZ85" s="29">
        <v>2</v>
      </c>
      <c r="CA85" s="30" t="s">
        <v>2</v>
      </c>
      <c r="CB85" s="43"/>
      <c r="CC85" s="35"/>
      <c r="CD85" s="35"/>
      <c r="CE85" s="129"/>
      <c r="CF85" s="68"/>
      <c r="CG85" s="29"/>
      <c r="CH85" s="30"/>
      <c r="CI85" s="22">
        <f t="shared" si="12"/>
        <v>0</v>
      </c>
      <c r="CJ85" s="3">
        <f t="shared" si="12"/>
        <v>2</v>
      </c>
      <c r="CK85" s="3">
        <f t="shared" si="16"/>
        <v>26</v>
      </c>
      <c r="CL85" s="3">
        <f t="shared" si="17"/>
        <v>0</v>
      </c>
      <c r="CM85" s="95">
        <f t="shared" si="18"/>
        <v>0</v>
      </c>
      <c r="CN85" s="4">
        <f t="shared" si="19"/>
        <v>1.04</v>
      </c>
      <c r="CO85" s="51">
        <f t="shared" si="20"/>
        <v>0.96</v>
      </c>
    </row>
    <row r="86" spans="1:93" x14ac:dyDescent="0.25">
      <c r="A86" s="174">
        <v>75</v>
      </c>
      <c r="B86" s="115" t="s">
        <v>138</v>
      </c>
      <c r="C86" s="122" t="s">
        <v>61</v>
      </c>
      <c r="D86" s="123" t="s">
        <v>262</v>
      </c>
      <c r="E86" s="111" t="s">
        <v>3</v>
      </c>
      <c r="F86" s="111" t="s">
        <v>3</v>
      </c>
      <c r="G86" s="111" t="s">
        <v>3</v>
      </c>
      <c r="H86" s="112" t="s">
        <v>1</v>
      </c>
      <c r="I86" s="18">
        <f t="shared" si="21"/>
        <v>39</v>
      </c>
      <c r="J86" s="19">
        <f t="shared" si="22"/>
        <v>26</v>
      </c>
      <c r="K86" s="19">
        <f t="shared" si="23"/>
        <v>13</v>
      </c>
      <c r="L86" s="19">
        <f t="shared" si="24"/>
        <v>0</v>
      </c>
      <c r="M86" s="70">
        <f t="shared" si="25"/>
        <v>0</v>
      </c>
      <c r="N86" s="18">
        <f t="shared" si="26"/>
        <v>36</v>
      </c>
      <c r="O86" s="20">
        <f t="shared" si="27"/>
        <v>3</v>
      </c>
      <c r="P86" s="74">
        <v>1</v>
      </c>
      <c r="Q86" s="80"/>
      <c r="R86" s="27"/>
      <c r="S86" s="27"/>
      <c r="T86" s="28"/>
      <c r="U86" s="85"/>
      <c r="V86" s="76"/>
      <c r="W86" s="30"/>
      <c r="X86" s="43"/>
      <c r="Y86" s="35"/>
      <c r="Z86" s="35"/>
      <c r="AA86" s="44"/>
      <c r="AB86" s="68"/>
      <c r="AC86" s="29"/>
      <c r="AD86" s="30"/>
      <c r="AE86" s="43"/>
      <c r="AF86" s="35"/>
      <c r="AG86" s="35"/>
      <c r="AH86" s="44"/>
      <c r="AI86" s="68"/>
      <c r="AJ86" s="29"/>
      <c r="AK86" s="30"/>
      <c r="AL86" s="43"/>
      <c r="AM86" s="35"/>
      <c r="AN86" s="35"/>
      <c r="AO86" s="44"/>
      <c r="AP86" s="68"/>
      <c r="AQ86" s="29"/>
      <c r="AR86" s="30"/>
      <c r="AS86" s="43"/>
      <c r="AT86" s="35"/>
      <c r="AU86" s="35"/>
      <c r="AV86" s="44"/>
      <c r="AW86" s="68"/>
      <c r="AX86" s="29"/>
      <c r="AY86" s="30"/>
      <c r="AZ86" s="43"/>
      <c r="BA86" s="35"/>
      <c r="BB86" s="35"/>
      <c r="BC86" s="44"/>
      <c r="BD86" s="68"/>
      <c r="BE86" s="29"/>
      <c r="BF86" s="30"/>
      <c r="BG86" s="43"/>
      <c r="BH86" s="35"/>
      <c r="BI86" s="35"/>
      <c r="BJ86" s="44"/>
      <c r="BK86" s="68"/>
      <c r="BL86" s="29"/>
      <c r="BM86" s="30"/>
      <c r="BN86" s="43"/>
      <c r="BO86" s="35"/>
      <c r="BP86" s="35"/>
      <c r="BQ86" s="44"/>
      <c r="BR86" s="68"/>
      <c r="BS86" s="29"/>
      <c r="BT86" s="30"/>
      <c r="BU86" s="43">
        <v>26</v>
      </c>
      <c r="BV86" s="35">
        <v>13</v>
      </c>
      <c r="BW86" s="35"/>
      <c r="BX86" s="44"/>
      <c r="BY86" s="68">
        <v>36</v>
      </c>
      <c r="BZ86" s="29">
        <v>3</v>
      </c>
      <c r="CA86" s="30" t="s">
        <v>0</v>
      </c>
      <c r="CB86" s="43"/>
      <c r="CC86" s="35"/>
      <c r="CD86" s="35"/>
      <c r="CE86" s="129"/>
      <c r="CF86" s="68"/>
      <c r="CG86" s="29"/>
      <c r="CH86" s="30"/>
      <c r="CI86" s="22">
        <f t="shared" si="12"/>
        <v>0</v>
      </c>
      <c r="CJ86" s="3">
        <f t="shared" si="12"/>
        <v>1</v>
      </c>
      <c r="CK86" s="3">
        <f t="shared" si="16"/>
        <v>13</v>
      </c>
      <c r="CL86" s="3">
        <f t="shared" si="17"/>
        <v>0</v>
      </c>
      <c r="CM86" s="95">
        <f t="shared" si="18"/>
        <v>0</v>
      </c>
      <c r="CN86" s="4">
        <f t="shared" si="19"/>
        <v>1.56</v>
      </c>
      <c r="CO86" s="51">
        <f t="shared" si="20"/>
        <v>1.44</v>
      </c>
    </row>
    <row r="87" spans="1:93" x14ac:dyDescent="0.25">
      <c r="A87" s="174">
        <v>76</v>
      </c>
      <c r="B87" s="115" t="s">
        <v>139</v>
      </c>
      <c r="C87" s="122" t="s">
        <v>140</v>
      </c>
      <c r="D87" s="123" t="s">
        <v>263</v>
      </c>
      <c r="E87" s="111" t="s">
        <v>3</v>
      </c>
      <c r="F87" s="111" t="s">
        <v>3</v>
      </c>
      <c r="G87" s="111" t="s">
        <v>3</v>
      </c>
      <c r="H87" s="112" t="s">
        <v>1</v>
      </c>
      <c r="I87" s="18">
        <f t="shared" si="15"/>
        <v>65</v>
      </c>
      <c r="J87" s="19">
        <f t="shared" si="14"/>
        <v>0</v>
      </c>
      <c r="K87" s="19">
        <f t="shared" si="14"/>
        <v>45</v>
      </c>
      <c r="L87" s="19">
        <f t="shared" si="14"/>
        <v>0</v>
      </c>
      <c r="M87" s="70">
        <f t="shared" si="13"/>
        <v>20</v>
      </c>
      <c r="N87" s="18">
        <f t="shared" si="13"/>
        <v>60</v>
      </c>
      <c r="O87" s="20">
        <f t="shared" si="13"/>
        <v>5</v>
      </c>
      <c r="P87" s="74">
        <v>4</v>
      </c>
      <c r="Q87" s="80"/>
      <c r="R87" s="27"/>
      <c r="S87" s="27"/>
      <c r="T87" s="28"/>
      <c r="U87" s="85"/>
      <c r="V87" s="76"/>
      <c r="W87" s="30"/>
      <c r="X87" s="43"/>
      <c r="Y87" s="35"/>
      <c r="Z87" s="35"/>
      <c r="AA87" s="44"/>
      <c r="AB87" s="68"/>
      <c r="AC87" s="29"/>
      <c r="AD87" s="30"/>
      <c r="AE87" s="43"/>
      <c r="AF87" s="35"/>
      <c r="AG87" s="35"/>
      <c r="AH87" s="44"/>
      <c r="AI87" s="68"/>
      <c r="AJ87" s="29"/>
      <c r="AK87" s="30"/>
      <c r="AL87" s="43"/>
      <c r="AM87" s="35"/>
      <c r="AN87" s="35"/>
      <c r="AO87" s="44"/>
      <c r="AP87" s="68"/>
      <c r="AQ87" s="29"/>
      <c r="AR87" s="30"/>
      <c r="AS87" s="43"/>
      <c r="AT87" s="35"/>
      <c r="AU87" s="35"/>
      <c r="AV87" s="44"/>
      <c r="AW87" s="68"/>
      <c r="AX87" s="29"/>
      <c r="AY87" s="30"/>
      <c r="AZ87" s="43"/>
      <c r="BA87" s="35"/>
      <c r="BB87" s="35"/>
      <c r="BC87" s="44"/>
      <c r="BD87" s="68"/>
      <c r="BE87" s="29"/>
      <c r="BF87" s="30"/>
      <c r="BG87" s="43"/>
      <c r="BH87" s="35"/>
      <c r="BI87" s="35"/>
      <c r="BJ87" s="44"/>
      <c r="BK87" s="68"/>
      <c r="BL87" s="29"/>
      <c r="BM87" s="30"/>
      <c r="BN87" s="43"/>
      <c r="BO87" s="35"/>
      <c r="BP87" s="35"/>
      <c r="BQ87" s="44"/>
      <c r="BR87" s="68"/>
      <c r="BS87" s="29"/>
      <c r="BT87" s="30"/>
      <c r="BU87" s="43"/>
      <c r="BV87" s="35">
        <v>13</v>
      </c>
      <c r="BW87" s="35"/>
      <c r="BX87" s="44"/>
      <c r="BY87" s="68">
        <v>12</v>
      </c>
      <c r="BZ87" s="29">
        <v>1</v>
      </c>
      <c r="CA87" s="30" t="s">
        <v>2</v>
      </c>
      <c r="CB87" s="43"/>
      <c r="CC87" s="35">
        <v>32</v>
      </c>
      <c r="CD87" s="35"/>
      <c r="CE87" s="133">
        <v>20</v>
      </c>
      <c r="CF87" s="68">
        <v>48</v>
      </c>
      <c r="CG87" s="29">
        <v>4</v>
      </c>
      <c r="CH87" s="30" t="s">
        <v>2</v>
      </c>
      <c r="CI87" s="22">
        <f t="shared" si="12"/>
        <v>0</v>
      </c>
      <c r="CJ87" s="3">
        <f t="shared" si="12"/>
        <v>4</v>
      </c>
      <c r="CK87" s="3">
        <f t="shared" si="16"/>
        <v>65</v>
      </c>
      <c r="CL87" s="3">
        <f t="shared" si="17"/>
        <v>0</v>
      </c>
      <c r="CM87" s="95">
        <f t="shared" si="18"/>
        <v>0</v>
      </c>
      <c r="CN87" s="4">
        <f t="shared" si="19"/>
        <v>2.6</v>
      </c>
      <c r="CO87" s="51">
        <f t="shared" si="20"/>
        <v>2.4</v>
      </c>
    </row>
    <row r="88" spans="1:93" x14ac:dyDescent="0.25">
      <c r="A88" s="174">
        <v>77</v>
      </c>
      <c r="B88" s="115" t="s">
        <v>194</v>
      </c>
      <c r="C88" s="122" t="s">
        <v>67</v>
      </c>
      <c r="D88" s="123" t="s">
        <v>264</v>
      </c>
      <c r="E88" s="111" t="s">
        <v>1</v>
      </c>
      <c r="F88" s="111" t="s">
        <v>3</v>
      </c>
      <c r="G88" s="111" t="s">
        <v>3</v>
      </c>
      <c r="H88" s="112" t="s">
        <v>1</v>
      </c>
      <c r="I88" s="18">
        <f t="shared" si="15"/>
        <v>39</v>
      </c>
      <c r="J88" s="19">
        <f t="shared" si="14"/>
        <v>0</v>
      </c>
      <c r="K88" s="19">
        <f t="shared" si="14"/>
        <v>39</v>
      </c>
      <c r="L88" s="19">
        <f t="shared" si="14"/>
        <v>0</v>
      </c>
      <c r="M88" s="70">
        <f t="shared" si="13"/>
        <v>0</v>
      </c>
      <c r="N88" s="18">
        <f t="shared" si="13"/>
        <v>36</v>
      </c>
      <c r="O88" s="20">
        <f t="shared" si="13"/>
        <v>3</v>
      </c>
      <c r="P88" s="74">
        <v>2</v>
      </c>
      <c r="Q88" s="80"/>
      <c r="R88" s="27"/>
      <c r="S88" s="27"/>
      <c r="T88" s="28"/>
      <c r="U88" s="85"/>
      <c r="V88" s="76"/>
      <c r="W88" s="30"/>
      <c r="X88" s="43"/>
      <c r="Y88" s="35"/>
      <c r="Z88" s="35"/>
      <c r="AA88" s="44"/>
      <c r="AB88" s="68"/>
      <c r="AC88" s="29"/>
      <c r="AD88" s="30"/>
      <c r="AE88" s="43"/>
      <c r="AF88" s="35"/>
      <c r="AG88" s="35"/>
      <c r="AH88" s="44"/>
      <c r="AI88" s="68"/>
      <c r="AJ88" s="29"/>
      <c r="AK88" s="30"/>
      <c r="AL88" s="43"/>
      <c r="AM88" s="35"/>
      <c r="AN88" s="35"/>
      <c r="AO88" s="44"/>
      <c r="AP88" s="68"/>
      <c r="AQ88" s="29"/>
      <c r="AR88" s="30"/>
      <c r="AS88" s="43"/>
      <c r="AT88" s="35"/>
      <c r="AU88" s="35"/>
      <c r="AV88" s="44"/>
      <c r="AW88" s="68"/>
      <c r="AX88" s="29"/>
      <c r="AY88" s="30"/>
      <c r="AZ88" s="43"/>
      <c r="BA88" s="35"/>
      <c r="BB88" s="35"/>
      <c r="BC88" s="44"/>
      <c r="BD88" s="68"/>
      <c r="BE88" s="29"/>
      <c r="BF88" s="30"/>
      <c r="BG88" s="43"/>
      <c r="BH88" s="35"/>
      <c r="BI88" s="35"/>
      <c r="BJ88" s="44"/>
      <c r="BK88" s="68"/>
      <c r="BL88" s="29"/>
      <c r="BM88" s="30"/>
      <c r="BN88" s="43"/>
      <c r="BO88" s="35"/>
      <c r="BP88" s="35"/>
      <c r="BQ88" s="44"/>
      <c r="BR88" s="68"/>
      <c r="BS88" s="29"/>
      <c r="BT88" s="30"/>
      <c r="BU88" s="43"/>
      <c r="BV88" s="35">
        <v>13</v>
      </c>
      <c r="BW88" s="35"/>
      <c r="BX88" s="44"/>
      <c r="BY88" s="68">
        <v>12</v>
      </c>
      <c r="BZ88" s="29">
        <v>1</v>
      </c>
      <c r="CA88" s="30" t="s">
        <v>2</v>
      </c>
      <c r="CB88" s="43"/>
      <c r="CC88" s="35">
        <v>26</v>
      </c>
      <c r="CD88" s="35"/>
      <c r="CE88" s="129"/>
      <c r="CF88" s="68">
        <v>24</v>
      </c>
      <c r="CG88" s="29">
        <v>2</v>
      </c>
      <c r="CH88" s="30" t="s">
        <v>2</v>
      </c>
      <c r="CI88" s="22">
        <f t="shared" si="12"/>
        <v>0</v>
      </c>
      <c r="CJ88" s="3">
        <f t="shared" si="12"/>
        <v>2</v>
      </c>
      <c r="CK88" s="3">
        <f t="shared" si="16"/>
        <v>39</v>
      </c>
      <c r="CL88" s="3">
        <f t="shared" si="17"/>
        <v>3</v>
      </c>
      <c r="CM88" s="95">
        <f t="shared" si="18"/>
        <v>0</v>
      </c>
      <c r="CN88" s="4">
        <f t="shared" si="19"/>
        <v>1.56</v>
      </c>
      <c r="CO88" s="51">
        <f t="shared" si="20"/>
        <v>1.44</v>
      </c>
    </row>
    <row r="89" spans="1:93" ht="12" customHeight="1" x14ac:dyDescent="0.25">
      <c r="A89" s="174">
        <v>78</v>
      </c>
      <c r="B89" s="115" t="s">
        <v>141</v>
      </c>
      <c r="C89" s="122" t="s">
        <v>62</v>
      </c>
      <c r="D89" s="125" t="s">
        <v>265</v>
      </c>
      <c r="E89" s="111" t="s">
        <v>3</v>
      </c>
      <c r="F89" s="111" t="s">
        <v>3</v>
      </c>
      <c r="G89" s="111" t="s">
        <v>3</v>
      </c>
      <c r="H89" s="112" t="s">
        <v>1</v>
      </c>
      <c r="I89" s="18">
        <f t="shared" si="15"/>
        <v>39</v>
      </c>
      <c r="J89" s="19">
        <f t="shared" si="14"/>
        <v>26</v>
      </c>
      <c r="K89" s="19">
        <f t="shared" si="14"/>
        <v>13</v>
      </c>
      <c r="L89" s="19">
        <f t="shared" si="14"/>
        <v>0</v>
      </c>
      <c r="M89" s="70">
        <f t="shared" si="13"/>
        <v>0</v>
      </c>
      <c r="N89" s="18">
        <f t="shared" si="13"/>
        <v>36</v>
      </c>
      <c r="O89" s="20">
        <f t="shared" si="13"/>
        <v>3</v>
      </c>
      <c r="P89" s="74">
        <v>1</v>
      </c>
      <c r="Q89" s="80"/>
      <c r="R89" s="27"/>
      <c r="S89" s="27"/>
      <c r="T89" s="28"/>
      <c r="U89" s="85"/>
      <c r="V89" s="76"/>
      <c r="W89" s="30"/>
      <c r="X89" s="43"/>
      <c r="Y89" s="35"/>
      <c r="Z89" s="35"/>
      <c r="AA89" s="44"/>
      <c r="AB89" s="68"/>
      <c r="AC89" s="29"/>
      <c r="AD89" s="30"/>
      <c r="AE89" s="43"/>
      <c r="AF89" s="35"/>
      <c r="AG89" s="35"/>
      <c r="AH89" s="44"/>
      <c r="AI89" s="68"/>
      <c r="AJ89" s="29"/>
      <c r="AK89" s="30"/>
      <c r="AL89" s="43"/>
      <c r="AM89" s="35"/>
      <c r="AN89" s="35"/>
      <c r="AO89" s="44"/>
      <c r="AP89" s="68"/>
      <c r="AQ89" s="29"/>
      <c r="AR89" s="30"/>
      <c r="AS89" s="43"/>
      <c r="AT89" s="35"/>
      <c r="AU89" s="35"/>
      <c r="AV89" s="44"/>
      <c r="AW89" s="68"/>
      <c r="AX89" s="29"/>
      <c r="AY89" s="30"/>
      <c r="AZ89" s="43"/>
      <c r="BA89" s="35"/>
      <c r="BB89" s="35"/>
      <c r="BC89" s="44"/>
      <c r="BD89" s="68"/>
      <c r="BE89" s="29"/>
      <c r="BF89" s="30"/>
      <c r="BG89" s="43"/>
      <c r="BH89" s="35"/>
      <c r="BI89" s="35"/>
      <c r="BJ89" s="44"/>
      <c r="BK89" s="68"/>
      <c r="BL89" s="29"/>
      <c r="BM89" s="30"/>
      <c r="BN89" s="43"/>
      <c r="BO89" s="35"/>
      <c r="BP89" s="35"/>
      <c r="BQ89" s="44"/>
      <c r="BR89" s="68"/>
      <c r="BS89" s="29"/>
      <c r="BT89" s="30"/>
      <c r="BU89" s="43"/>
      <c r="BV89" s="35"/>
      <c r="BW89" s="35"/>
      <c r="BX89" s="44"/>
      <c r="BY89" s="68"/>
      <c r="BZ89" s="29"/>
      <c r="CA89" s="30"/>
      <c r="CB89" s="43">
        <v>26</v>
      </c>
      <c r="CC89" s="35">
        <v>13</v>
      </c>
      <c r="CD89" s="35"/>
      <c r="CE89" s="129"/>
      <c r="CF89" s="68">
        <v>36</v>
      </c>
      <c r="CG89" s="29">
        <v>3</v>
      </c>
      <c r="CH89" s="30" t="s">
        <v>0</v>
      </c>
      <c r="CI89" s="22">
        <f t="shared" si="12"/>
        <v>0</v>
      </c>
      <c r="CJ89" s="3">
        <f t="shared" si="12"/>
        <v>1</v>
      </c>
      <c r="CK89" s="3">
        <f t="shared" si="16"/>
        <v>13</v>
      </c>
      <c r="CL89" s="3">
        <f t="shared" si="17"/>
        <v>0</v>
      </c>
      <c r="CM89" s="95">
        <f t="shared" si="18"/>
        <v>0</v>
      </c>
      <c r="CN89" s="4">
        <f t="shared" si="19"/>
        <v>1.56</v>
      </c>
      <c r="CO89" s="51">
        <f t="shared" si="20"/>
        <v>1.44</v>
      </c>
    </row>
    <row r="90" spans="1:93" x14ac:dyDescent="0.25">
      <c r="A90" s="174">
        <v>79</v>
      </c>
      <c r="B90" s="115" t="s">
        <v>142</v>
      </c>
      <c r="C90" s="122" t="s">
        <v>67</v>
      </c>
      <c r="D90" s="123" t="s">
        <v>266</v>
      </c>
      <c r="E90" s="111" t="s">
        <v>3</v>
      </c>
      <c r="F90" s="111" t="s">
        <v>3</v>
      </c>
      <c r="G90" s="110" t="s">
        <v>3</v>
      </c>
      <c r="H90" s="111" t="s">
        <v>1</v>
      </c>
      <c r="I90" s="18">
        <f t="shared" si="15"/>
        <v>39</v>
      </c>
      <c r="J90" s="19">
        <f t="shared" si="14"/>
        <v>26</v>
      </c>
      <c r="K90" s="19">
        <f t="shared" si="14"/>
        <v>13</v>
      </c>
      <c r="L90" s="19">
        <f t="shared" si="14"/>
        <v>0</v>
      </c>
      <c r="M90" s="70">
        <f t="shared" si="13"/>
        <v>0</v>
      </c>
      <c r="N90" s="18">
        <f t="shared" si="13"/>
        <v>36</v>
      </c>
      <c r="O90" s="20">
        <f t="shared" si="13"/>
        <v>3</v>
      </c>
      <c r="P90" s="74">
        <v>1</v>
      </c>
      <c r="Q90" s="80"/>
      <c r="R90" s="27"/>
      <c r="S90" s="27"/>
      <c r="T90" s="28"/>
      <c r="U90" s="85"/>
      <c r="V90" s="76"/>
      <c r="W90" s="30"/>
      <c r="X90" s="43"/>
      <c r="Y90" s="35"/>
      <c r="Z90" s="35"/>
      <c r="AA90" s="44"/>
      <c r="AB90" s="68"/>
      <c r="AC90" s="29"/>
      <c r="AD90" s="30"/>
      <c r="AE90" s="43"/>
      <c r="AF90" s="35"/>
      <c r="AG90" s="35"/>
      <c r="AH90" s="44"/>
      <c r="AI90" s="68"/>
      <c r="AJ90" s="29"/>
      <c r="AK90" s="30"/>
      <c r="AL90" s="127"/>
      <c r="AM90" s="128"/>
      <c r="AN90" s="128"/>
      <c r="AO90" s="44"/>
      <c r="AP90" s="68"/>
      <c r="AQ90" s="29"/>
      <c r="AR90" s="30"/>
      <c r="AS90" s="43"/>
      <c r="AT90" s="35"/>
      <c r="AU90" s="35"/>
      <c r="AV90" s="44"/>
      <c r="AW90" s="68"/>
      <c r="AX90" s="29"/>
      <c r="AY90" s="30"/>
      <c r="AZ90" s="43"/>
      <c r="BA90" s="35"/>
      <c r="BB90" s="35"/>
      <c r="BC90" s="44"/>
      <c r="BD90" s="68"/>
      <c r="BE90" s="29"/>
      <c r="BF90" s="30"/>
      <c r="BG90" s="43"/>
      <c r="BH90" s="35"/>
      <c r="BI90" s="35"/>
      <c r="BJ90" s="44"/>
      <c r="BK90" s="68"/>
      <c r="BL90" s="29"/>
      <c r="BM90" s="30"/>
      <c r="BN90" s="43"/>
      <c r="BO90" s="35"/>
      <c r="BP90" s="35"/>
      <c r="BQ90" s="44"/>
      <c r="BR90" s="68"/>
      <c r="BS90" s="29"/>
      <c r="BT90" s="30"/>
      <c r="BU90" s="43"/>
      <c r="BV90" s="35"/>
      <c r="BW90" s="35"/>
      <c r="BX90" s="44"/>
      <c r="BY90" s="68"/>
      <c r="BZ90" s="29"/>
      <c r="CA90" s="30"/>
      <c r="CB90" s="127">
        <v>26</v>
      </c>
      <c r="CC90" s="128">
        <v>13</v>
      </c>
      <c r="CD90" s="35"/>
      <c r="CE90" s="129"/>
      <c r="CF90" s="68">
        <v>36</v>
      </c>
      <c r="CG90" s="29">
        <v>3</v>
      </c>
      <c r="CH90" s="30" t="s">
        <v>0</v>
      </c>
      <c r="CI90" s="22">
        <f t="shared" si="12"/>
        <v>0</v>
      </c>
      <c r="CJ90" s="3">
        <f t="shared" si="12"/>
        <v>1</v>
      </c>
      <c r="CK90" s="3">
        <f t="shared" si="16"/>
        <v>13</v>
      </c>
      <c r="CL90" s="3">
        <f t="shared" si="17"/>
        <v>0</v>
      </c>
      <c r="CM90" s="95">
        <f t="shared" si="18"/>
        <v>0</v>
      </c>
      <c r="CN90" s="4">
        <f t="shared" si="19"/>
        <v>1.56</v>
      </c>
      <c r="CO90" s="51">
        <f t="shared" si="20"/>
        <v>1.44</v>
      </c>
    </row>
    <row r="91" spans="1:93" x14ac:dyDescent="0.25">
      <c r="A91" s="174">
        <v>80</v>
      </c>
      <c r="B91" s="115" t="s">
        <v>143</v>
      </c>
      <c r="C91" s="122" t="s">
        <v>61</v>
      </c>
      <c r="D91" s="123" t="s">
        <v>267</v>
      </c>
      <c r="E91" s="111" t="s">
        <v>3</v>
      </c>
      <c r="F91" s="111" t="s">
        <v>3</v>
      </c>
      <c r="G91" s="111" t="s">
        <v>3</v>
      </c>
      <c r="H91" s="112" t="s">
        <v>1</v>
      </c>
      <c r="I91" s="18">
        <f t="shared" si="15"/>
        <v>26</v>
      </c>
      <c r="J91" s="19">
        <f t="shared" si="14"/>
        <v>0</v>
      </c>
      <c r="K91" s="19">
        <f t="shared" si="14"/>
        <v>26</v>
      </c>
      <c r="L91" s="19">
        <f t="shared" si="14"/>
        <v>0</v>
      </c>
      <c r="M91" s="70">
        <f t="shared" si="13"/>
        <v>0</v>
      </c>
      <c r="N91" s="18">
        <f t="shared" si="13"/>
        <v>24</v>
      </c>
      <c r="O91" s="20">
        <f t="shared" si="13"/>
        <v>2</v>
      </c>
      <c r="P91" s="74">
        <v>2</v>
      </c>
      <c r="Q91" s="80"/>
      <c r="R91" s="27"/>
      <c r="S91" s="27"/>
      <c r="T91" s="28"/>
      <c r="U91" s="85"/>
      <c r="V91" s="76"/>
      <c r="W91" s="30"/>
      <c r="X91" s="43"/>
      <c r="Y91" s="35"/>
      <c r="Z91" s="35"/>
      <c r="AA91" s="44"/>
      <c r="AB91" s="68"/>
      <c r="AC91" s="29"/>
      <c r="AD91" s="30"/>
      <c r="AE91" s="43"/>
      <c r="AF91" s="35"/>
      <c r="AG91" s="35"/>
      <c r="AH91" s="44"/>
      <c r="AI91" s="68"/>
      <c r="AJ91" s="29"/>
      <c r="AK91" s="30"/>
      <c r="AL91" s="127"/>
      <c r="AM91" s="128"/>
      <c r="AN91" s="128"/>
      <c r="AO91" s="44"/>
      <c r="AP91" s="68"/>
      <c r="AQ91" s="29"/>
      <c r="AR91" s="30"/>
      <c r="AS91" s="43"/>
      <c r="AT91" s="35"/>
      <c r="AU91" s="35"/>
      <c r="AV91" s="44"/>
      <c r="AW91" s="68"/>
      <c r="AX91" s="29"/>
      <c r="AY91" s="30"/>
      <c r="AZ91" s="43"/>
      <c r="BA91" s="35"/>
      <c r="BB91" s="35"/>
      <c r="BC91" s="44"/>
      <c r="BD91" s="68"/>
      <c r="BE91" s="29"/>
      <c r="BF91" s="30"/>
      <c r="BG91" s="43"/>
      <c r="BH91" s="35"/>
      <c r="BI91" s="35"/>
      <c r="BJ91" s="44"/>
      <c r="BK91" s="68"/>
      <c r="BL91" s="29"/>
      <c r="BM91" s="30"/>
      <c r="BN91" s="43"/>
      <c r="BO91" s="35"/>
      <c r="BP91" s="35"/>
      <c r="BQ91" s="44"/>
      <c r="BR91" s="68"/>
      <c r="BS91" s="29"/>
      <c r="BT91" s="30"/>
      <c r="BU91" s="43"/>
      <c r="BV91" s="35"/>
      <c r="BW91" s="35"/>
      <c r="BX91" s="44"/>
      <c r="BY91" s="68"/>
      <c r="BZ91" s="29"/>
      <c r="CA91" s="30"/>
      <c r="CB91" s="127"/>
      <c r="CC91" s="128">
        <v>26</v>
      </c>
      <c r="CD91" s="35"/>
      <c r="CE91" s="129"/>
      <c r="CF91" s="68">
        <v>24</v>
      </c>
      <c r="CG91" s="29">
        <v>2</v>
      </c>
      <c r="CH91" s="30" t="s">
        <v>2</v>
      </c>
      <c r="CI91" s="22">
        <f t="shared" si="12"/>
        <v>0</v>
      </c>
      <c r="CJ91" s="3">
        <f t="shared" si="12"/>
        <v>2</v>
      </c>
      <c r="CK91" s="3">
        <f t="shared" si="16"/>
        <v>26</v>
      </c>
      <c r="CL91" s="3">
        <f t="shared" si="17"/>
        <v>0</v>
      </c>
      <c r="CM91" s="95">
        <f t="shared" si="18"/>
        <v>0</v>
      </c>
      <c r="CN91" s="4">
        <f t="shared" si="19"/>
        <v>1.04</v>
      </c>
      <c r="CO91" s="51">
        <f t="shared" si="20"/>
        <v>0.96</v>
      </c>
    </row>
    <row r="92" spans="1:93" x14ac:dyDescent="0.25">
      <c r="A92" s="174">
        <v>81</v>
      </c>
      <c r="B92" s="115" t="s">
        <v>195</v>
      </c>
      <c r="C92" s="122" t="s">
        <v>115</v>
      </c>
      <c r="D92" s="123" t="s">
        <v>268</v>
      </c>
      <c r="E92" s="111" t="s">
        <v>3</v>
      </c>
      <c r="F92" s="111" t="s">
        <v>3</v>
      </c>
      <c r="G92" s="113" t="s">
        <v>3</v>
      </c>
      <c r="H92" s="112" t="s">
        <v>3</v>
      </c>
      <c r="I92" s="18">
        <f t="shared" si="15"/>
        <v>13</v>
      </c>
      <c r="J92" s="19">
        <f t="shared" si="14"/>
        <v>0</v>
      </c>
      <c r="K92" s="19">
        <f t="shared" si="14"/>
        <v>13</v>
      </c>
      <c r="L92" s="19">
        <f t="shared" si="14"/>
        <v>0</v>
      </c>
      <c r="M92" s="70">
        <f t="shared" si="13"/>
        <v>0</v>
      </c>
      <c r="N92" s="18">
        <f t="shared" si="13"/>
        <v>12</v>
      </c>
      <c r="O92" s="20">
        <f t="shared" si="13"/>
        <v>1</v>
      </c>
      <c r="P92" s="74"/>
      <c r="Q92" s="80"/>
      <c r="R92" s="27"/>
      <c r="S92" s="27"/>
      <c r="T92" s="28"/>
      <c r="U92" s="85"/>
      <c r="V92" s="76"/>
      <c r="W92" s="30"/>
      <c r="X92" s="43"/>
      <c r="Y92" s="35"/>
      <c r="Z92" s="35"/>
      <c r="AA92" s="44"/>
      <c r="AB92" s="68"/>
      <c r="AC92" s="29"/>
      <c r="AD92" s="30"/>
      <c r="AE92" s="43"/>
      <c r="AF92" s="35"/>
      <c r="AG92" s="35"/>
      <c r="AH92" s="44"/>
      <c r="AI92" s="68"/>
      <c r="AJ92" s="29"/>
      <c r="AK92" s="30"/>
      <c r="AL92" s="43"/>
      <c r="AM92" s="35"/>
      <c r="AN92" s="35"/>
      <c r="AO92" s="44"/>
      <c r="AP92" s="68"/>
      <c r="AQ92" s="29"/>
      <c r="AR92" s="30"/>
      <c r="AS92" s="43"/>
      <c r="AT92" s="35"/>
      <c r="AU92" s="35"/>
      <c r="AV92" s="44"/>
      <c r="AW92" s="68"/>
      <c r="AX92" s="29"/>
      <c r="AY92" s="30"/>
      <c r="AZ92" s="43"/>
      <c r="BA92" s="35"/>
      <c r="BB92" s="35"/>
      <c r="BC92" s="44"/>
      <c r="BD92" s="68"/>
      <c r="BE92" s="29"/>
      <c r="BF92" s="30"/>
      <c r="BG92" s="43"/>
      <c r="BH92" s="35"/>
      <c r="BI92" s="35"/>
      <c r="BJ92" s="44"/>
      <c r="BK92" s="68"/>
      <c r="BL92" s="29"/>
      <c r="BM92" s="30"/>
      <c r="BN92" s="43"/>
      <c r="BO92" s="35"/>
      <c r="BP92" s="35"/>
      <c r="BQ92" s="44"/>
      <c r="BR92" s="68"/>
      <c r="BS92" s="29"/>
      <c r="BT92" s="30"/>
      <c r="BU92" s="43"/>
      <c r="BV92" s="35"/>
      <c r="BW92" s="35"/>
      <c r="BX92" s="44"/>
      <c r="BY92" s="68"/>
      <c r="BZ92" s="29"/>
      <c r="CA92" s="30"/>
      <c r="CB92" s="43"/>
      <c r="CC92" s="35">
        <v>13</v>
      </c>
      <c r="CD92" s="35"/>
      <c r="CE92" s="129"/>
      <c r="CF92" s="68">
        <v>12</v>
      </c>
      <c r="CG92" s="29">
        <v>1</v>
      </c>
      <c r="CH92" s="30" t="s">
        <v>2</v>
      </c>
      <c r="CI92" s="22">
        <f t="shared" si="12"/>
        <v>0</v>
      </c>
      <c r="CJ92" s="3">
        <f t="shared" si="12"/>
        <v>0</v>
      </c>
      <c r="CK92" s="3">
        <f t="shared" si="16"/>
        <v>0</v>
      </c>
      <c r="CL92" s="3">
        <f t="shared" si="17"/>
        <v>0</v>
      </c>
      <c r="CM92" s="95">
        <f t="shared" si="18"/>
        <v>0</v>
      </c>
      <c r="CN92" s="4">
        <f t="shared" si="19"/>
        <v>0.52</v>
      </c>
      <c r="CO92" s="51">
        <f t="shared" si="20"/>
        <v>0.48</v>
      </c>
    </row>
    <row r="93" spans="1:93" x14ac:dyDescent="0.25">
      <c r="A93" s="174">
        <v>82</v>
      </c>
      <c r="B93" s="115" t="s">
        <v>196</v>
      </c>
      <c r="C93" s="122" t="s">
        <v>67</v>
      </c>
      <c r="D93" s="123" t="s">
        <v>283</v>
      </c>
      <c r="E93" s="111" t="s">
        <v>3</v>
      </c>
      <c r="F93" s="111" t="s">
        <v>3</v>
      </c>
      <c r="G93" s="111" t="s">
        <v>3</v>
      </c>
      <c r="H93" s="112" t="s">
        <v>3</v>
      </c>
      <c r="I93" s="18">
        <f t="shared" si="15"/>
        <v>13</v>
      </c>
      <c r="J93" s="19">
        <f t="shared" si="14"/>
        <v>13</v>
      </c>
      <c r="K93" s="19">
        <f t="shared" si="14"/>
        <v>0</v>
      </c>
      <c r="L93" s="19">
        <f t="shared" si="14"/>
        <v>0</v>
      </c>
      <c r="M93" s="70">
        <f t="shared" si="13"/>
        <v>0</v>
      </c>
      <c r="N93" s="18">
        <f t="shared" si="13"/>
        <v>12</v>
      </c>
      <c r="O93" s="20">
        <f t="shared" si="13"/>
        <v>1</v>
      </c>
      <c r="P93" s="74"/>
      <c r="Q93" s="80"/>
      <c r="R93" s="27"/>
      <c r="S93" s="27"/>
      <c r="T93" s="28"/>
      <c r="U93" s="85"/>
      <c r="V93" s="76"/>
      <c r="W93" s="30"/>
      <c r="X93" s="43"/>
      <c r="Y93" s="35"/>
      <c r="Z93" s="35"/>
      <c r="AA93" s="44"/>
      <c r="AB93" s="68"/>
      <c r="AC93" s="29"/>
      <c r="AD93" s="30"/>
      <c r="AE93" s="43"/>
      <c r="AF93" s="35"/>
      <c r="AG93" s="35"/>
      <c r="AH93" s="44"/>
      <c r="AI93" s="68"/>
      <c r="AJ93" s="29"/>
      <c r="AK93" s="30"/>
      <c r="AL93" s="43"/>
      <c r="AM93" s="35"/>
      <c r="AN93" s="35"/>
      <c r="AO93" s="44"/>
      <c r="AP93" s="68"/>
      <c r="AQ93" s="29"/>
      <c r="AR93" s="30"/>
      <c r="AS93" s="43"/>
      <c r="AT93" s="35"/>
      <c r="AU93" s="35"/>
      <c r="AV93" s="44"/>
      <c r="AW93" s="68"/>
      <c r="AX93" s="29"/>
      <c r="AY93" s="30"/>
      <c r="AZ93" s="43"/>
      <c r="BA93" s="35"/>
      <c r="BB93" s="35"/>
      <c r="BC93" s="44"/>
      <c r="BD93" s="68"/>
      <c r="BE93" s="29"/>
      <c r="BF93" s="30"/>
      <c r="BG93" s="43"/>
      <c r="BH93" s="35"/>
      <c r="BI93" s="35"/>
      <c r="BJ93" s="44"/>
      <c r="BK93" s="68"/>
      <c r="BL93" s="29"/>
      <c r="BM93" s="30"/>
      <c r="BN93" s="43"/>
      <c r="BO93" s="35"/>
      <c r="BP93" s="35"/>
      <c r="BQ93" s="44"/>
      <c r="BR93" s="68"/>
      <c r="BS93" s="29"/>
      <c r="BT93" s="30"/>
      <c r="BU93" s="43"/>
      <c r="BV93" s="35"/>
      <c r="BW93" s="35"/>
      <c r="BX93" s="44"/>
      <c r="BY93" s="68"/>
      <c r="BZ93" s="29"/>
      <c r="CA93" s="30"/>
      <c r="CB93" s="43">
        <v>13</v>
      </c>
      <c r="CC93" s="35"/>
      <c r="CD93" s="35"/>
      <c r="CE93" s="129"/>
      <c r="CF93" s="68">
        <v>12</v>
      </c>
      <c r="CG93" s="29">
        <v>1</v>
      </c>
      <c r="CH93" s="30" t="s">
        <v>2</v>
      </c>
      <c r="CI93" s="22">
        <f t="shared" si="12"/>
        <v>0</v>
      </c>
      <c r="CJ93" s="3">
        <f t="shared" si="12"/>
        <v>0</v>
      </c>
      <c r="CK93" s="3">
        <f t="shared" si="16"/>
        <v>0</v>
      </c>
      <c r="CL93" s="3">
        <f t="shared" si="17"/>
        <v>0</v>
      </c>
      <c r="CM93" s="95">
        <f t="shared" si="18"/>
        <v>0</v>
      </c>
      <c r="CN93" s="4">
        <f t="shared" si="19"/>
        <v>0.52</v>
      </c>
      <c r="CO93" s="51">
        <f t="shared" si="20"/>
        <v>0.48</v>
      </c>
    </row>
    <row r="94" spans="1:93" x14ac:dyDescent="0.25">
      <c r="A94" s="174">
        <v>83</v>
      </c>
      <c r="B94" s="166" t="s">
        <v>197</v>
      </c>
      <c r="C94" s="122" t="s">
        <v>67</v>
      </c>
      <c r="D94" s="123" t="s">
        <v>269</v>
      </c>
      <c r="E94" s="111" t="s">
        <v>3</v>
      </c>
      <c r="F94" s="111" t="s">
        <v>3</v>
      </c>
      <c r="G94" s="111" t="s">
        <v>3</v>
      </c>
      <c r="H94" s="112" t="s">
        <v>3</v>
      </c>
      <c r="I94" s="18">
        <f t="shared" si="15"/>
        <v>13</v>
      </c>
      <c r="J94" s="19">
        <f t="shared" si="14"/>
        <v>0</v>
      </c>
      <c r="K94" s="19">
        <f t="shared" si="14"/>
        <v>13</v>
      </c>
      <c r="L94" s="19">
        <f t="shared" si="14"/>
        <v>0</v>
      </c>
      <c r="M94" s="70">
        <f t="shared" si="13"/>
        <v>0</v>
      </c>
      <c r="N94" s="18">
        <f t="shared" si="13"/>
        <v>12</v>
      </c>
      <c r="O94" s="20">
        <f t="shared" si="13"/>
        <v>1</v>
      </c>
      <c r="P94" s="74"/>
      <c r="Q94" s="80"/>
      <c r="R94" s="27"/>
      <c r="S94" s="27"/>
      <c r="T94" s="28"/>
      <c r="U94" s="85"/>
      <c r="V94" s="76"/>
      <c r="W94" s="30"/>
      <c r="X94" s="43"/>
      <c r="Y94" s="35"/>
      <c r="Z94" s="35"/>
      <c r="AA94" s="44"/>
      <c r="AB94" s="68"/>
      <c r="AC94" s="29"/>
      <c r="AD94" s="30"/>
      <c r="AE94" s="43"/>
      <c r="AF94" s="35"/>
      <c r="AG94" s="35"/>
      <c r="AH94" s="44"/>
      <c r="AI94" s="68"/>
      <c r="AJ94" s="29"/>
      <c r="AK94" s="30"/>
      <c r="AL94" s="43"/>
      <c r="AM94" s="35"/>
      <c r="AN94" s="35"/>
      <c r="AO94" s="44"/>
      <c r="AP94" s="68"/>
      <c r="AQ94" s="29"/>
      <c r="AR94" s="30"/>
      <c r="AS94" s="43"/>
      <c r="AT94" s="35"/>
      <c r="AU94" s="35"/>
      <c r="AV94" s="44"/>
      <c r="AW94" s="68"/>
      <c r="AX94" s="29"/>
      <c r="AY94" s="30"/>
      <c r="AZ94" s="43"/>
      <c r="BA94" s="35"/>
      <c r="BB94" s="35"/>
      <c r="BC94" s="44"/>
      <c r="BD94" s="68"/>
      <c r="BE94" s="29"/>
      <c r="BF94" s="30"/>
      <c r="BG94" s="43"/>
      <c r="BH94" s="35"/>
      <c r="BI94" s="35"/>
      <c r="BJ94" s="44"/>
      <c r="BK94" s="68"/>
      <c r="BL94" s="29"/>
      <c r="BM94" s="30"/>
      <c r="BN94" s="43"/>
      <c r="BO94" s="35"/>
      <c r="BP94" s="35"/>
      <c r="BQ94" s="44"/>
      <c r="BR94" s="68"/>
      <c r="BS94" s="29"/>
      <c r="BT94" s="30"/>
      <c r="BU94" s="43"/>
      <c r="BV94" s="35"/>
      <c r="BW94" s="35"/>
      <c r="BX94" s="44"/>
      <c r="BY94" s="68"/>
      <c r="BZ94" s="29"/>
      <c r="CA94" s="30"/>
      <c r="CB94" s="43"/>
      <c r="CC94" s="35">
        <v>13</v>
      </c>
      <c r="CD94" s="35"/>
      <c r="CE94" s="44"/>
      <c r="CF94" s="68">
        <v>12</v>
      </c>
      <c r="CG94" s="29">
        <v>1</v>
      </c>
      <c r="CH94" s="30" t="s">
        <v>2</v>
      </c>
      <c r="CI94" s="22">
        <f t="shared" si="12"/>
        <v>0</v>
      </c>
      <c r="CJ94" s="3">
        <f t="shared" si="12"/>
        <v>0</v>
      </c>
      <c r="CK94" s="3">
        <f t="shared" si="16"/>
        <v>0</v>
      </c>
      <c r="CL94" s="3">
        <f t="shared" si="17"/>
        <v>0</v>
      </c>
      <c r="CM94" s="95">
        <f t="shared" si="18"/>
        <v>0</v>
      </c>
      <c r="CN94" s="4">
        <f t="shared" si="19"/>
        <v>0.52</v>
      </c>
      <c r="CO94" s="51">
        <f t="shared" si="20"/>
        <v>0.48</v>
      </c>
    </row>
    <row r="95" spans="1:93" ht="12" customHeight="1" x14ac:dyDescent="0.25">
      <c r="A95" s="174">
        <v>84</v>
      </c>
      <c r="B95" s="115" t="s">
        <v>146</v>
      </c>
      <c r="C95" s="122" t="s">
        <v>95</v>
      </c>
      <c r="D95" s="123" t="s">
        <v>270</v>
      </c>
      <c r="E95" s="111" t="s">
        <v>3</v>
      </c>
      <c r="F95" s="111" t="s">
        <v>3</v>
      </c>
      <c r="G95" s="111" t="s">
        <v>3</v>
      </c>
      <c r="H95" s="112" t="s">
        <v>1</v>
      </c>
      <c r="I95" s="18">
        <f t="shared" si="15"/>
        <v>26</v>
      </c>
      <c r="J95" s="19">
        <f t="shared" si="14"/>
        <v>13</v>
      </c>
      <c r="K95" s="19">
        <f t="shared" si="14"/>
        <v>13</v>
      </c>
      <c r="L95" s="19">
        <f t="shared" si="14"/>
        <v>0</v>
      </c>
      <c r="M95" s="70">
        <f t="shared" si="13"/>
        <v>0</v>
      </c>
      <c r="N95" s="18">
        <f t="shared" si="13"/>
        <v>24</v>
      </c>
      <c r="O95" s="20">
        <f t="shared" si="13"/>
        <v>2</v>
      </c>
      <c r="P95" s="74">
        <v>1</v>
      </c>
      <c r="Q95" s="80"/>
      <c r="R95" s="27"/>
      <c r="S95" s="27"/>
      <c r="T95" s="28"/>
      <c r="U95" s="85"/>
      <c r="V95" s="76"/>
      <c r="W95" s="30"/>
      <c r="X95" s="43"/>
      <c r="Y95" s="35"/>
      <c r="Z95" s="35"/>
      <c r="AA95" s="44"/>
      <c r="AB95" s="68"/>
      <c r="AC95" s="29"/>
      <c r="AD95" s="30"/>
      <c r="AE95" s="43"/>
      <c r="AF95" s="35"/>
      <c r="AG95" s="35"/>
      <c r="AH95" s="44"/>
      <c r="AI95" s="68"/>
      <c r="AJ95" s="29"/>
      <c r="AK95" s="30"/>
      <c r="AL95" s="43"/>
      <c r="AM95" s="35"/>
      <c r="AN95" s="35"/>
      <c r="AO95" s="44"/>
      <c r="AP95" s="68"/>
      <c r="AQ95" s="29"/>
      <c r="AR95" s="30"/>
      <c r="AS95" s="43"/>
      <c r="AT95" s="35"/>
      <c r="AU95" s="35"/>
      <c r="AV95" s="44"/>
      <c r="AW95" s="68"/>
      <c r="AX95" s="29"/>
      <c r="AY95" s="30"/>
      <c r="AZ95" s="43"/>
      <c r="BA95" s="35"/>
      <c r="BB95" s="35"/>
      <c r="BC95" s="44"/>
      <c r="BD95" s="68"/>
      <c r="BE95" s="29"/>
      <c r="BF95" s="30"/>
      <c r="BG95" s="43"/>
      <c r="BH95" s="35"/>
      <c r="BI95" s="35"/>
      <c r="BJ95" s="44"/>
      <c r="BK95" s="68"/>
      <c r="BL95" s="29"/>
      <c r="BM95" s="30"/>
      <c r="BN95" s="43"/>
      <c r="BO95" s="35"/>
      <c r="BP95" s="35"/>
      <c r="BQ95" s="44"/>
      <c r="BR95" s="68"/>
      <c r="BS95" s="29"/>
      <c r="BT95" s="30"/>
      <c r="BU95" s="43"/>
      <c r="BV95" s="35"/>
      <c r="BW95" s="35"/>
      <c r="BX95" s="44"/>
      <c r="BY95" s="68"/>
      <c r="BZ95" s="29"/>
      <c r="CA95" s="30"/>
      <c r="CB95" s="43">
        <v>13</v>
      </c>
      <c r="CC95" s="35">
        <v>13</v>
      </c>
      <c r="CD95" s="35"/>
      <c r="CE95" s="44"/>
      <c r="CF95" s="68">
        <v>24</v>
      </c>
      <c r="CG95" s="29">
        <v>2</v>
      </c>
      <c r="CH95" s="30" t="s">
        <v>2</v>
      </c>
      <c r="CI95" s="22">
        <f t="shared" si="12"/>
        <v>0</v>
      </c>
      <c r="CJ95" s="3">
        <f t="shared" si="12"/>
        <v>1</v>
      </c>
      <c r="CK95" s="3">
        <f t="shared" si="16"/>
        <v>13</v>
      </c>
      <c r="CL95" s="3">
        <f t="shared" si="17"/>
        <v>0</v>
      </c>
      <c r="CM95" s="95">
        <f t="shared" si="18"/>
        <v>0</v>
      </c>
      <c r="CN95" s="4">
        <f t="shared" si="19"/>
        <v>1.04</v>
      </c>
      <c r="CO95" s="51">
        <f t="shared" si="20"/>
        <v>0.96</v>
      </c>
    </row>
    <row r="96" spans="1:93" ht="25" x14ac:dyDescent="0.25">
      <c r="A96" s="174">
        <v>85</v>
      </c>
      <c r="B96" s="115" t="s">
        <v>198</v>
      </c>
      <c r="C96" s="122" t="s">
        <v>78</v>
      </c>
      <c r="D96" s="123" t="s">
        <v>282</v>
      </c>
      <c r="E96" s="111" t="s">
        <v>3</v>
      </c>
      <c r="F96" s="111" t="s">
        <v>3</v>
      </c>
      <c r="G96" s="111" t="s">
        <v>3</v>
      </c>
      <c r="H96" s="112" t="s">
        <v>1</v>
      </c>
      <c r="I96" s="18">
        <f t="shared" si="15"/>
        <v>26</v>
      </c>
      <c r="J96" s="19">
        <f t="shared" si="14"/>
        <v>13</v>
      </c>
      <c r="K96" s="19">
        <f t="shared" si="14"/>
        <v>13</v>
      </c>
      <c r="L96" s="19">
        <f t="shared" si="14"/>
        <v>0</v>
      </c>
      <c r="M96" s="70">
        <f t="shared" si="13"/>
        <v>0</v>
      </c>
      <c r="N96" s="18">
        <f t="shared" si="13"/>
        <v>24</v>
      </c>
      <c r="O96" s="20">
        <f t="shared" si="13"/>
        <v>2</v>
      </c>
      <c r="P96" s="74">
        <v>1</v>
      </c>
      <c r="Q96" s="80"/>
      <c r="R96" s="27"/>
      <c r="S96" s="27"/>
      <c r="T96" s="28"/>
      <c r="U96" s="85"/>
      <c r="V96" s="76"/>
      <c r="W96" s="30"/>
      <c r="X96" s="43"/>
      <c r="Y96" s="35"/>
      <c r="Z96" s="35"/>
      <c r="AA96" s="44"/>
      <c r="AB96" s="68"/>
      <c r="AC96" s="29"/>
      <c r="AD96" s="30"/>
      <c r="AE96" s="43"/>
      <c r="AF96" s="35"/>
      <c r="AG96" s="35"/>
      <c r="AH96" s="44"/>
      <c r="AI96" s="68"/>
      <c r="AJ96" s="29"/>
      <c r="AK96" s="30"/>
      <c r="AL96" s="43"/>
      <c r="AM96" s="35"/>
      <c r="AN96" s="35"/>
      <c r="AO96" s="44"/>
      <c r="AP96" s="68"/>
      <c r="AQ96" s="29"/>
      <c r="AR96" s="30"/>
      <c r="AS96" s="43"/>
      <c r="AT96" s="35"/>
      <c r="AU96" s="35"/>
      <c r="AV96" s="44"/>
      <c r="AW96" s="68"/>
      <c r="AX96" s="29"/>
      <c r="AY96" s="30"/>
      <c r="AZ96" s="43"/>
      <c r="BA96" s="35"/>
      <c r="BB96" s="35"/>
      <c r="BC96" s="44"/>
      <c r="BD96" s="68"/>
      <c r="BE96" s="29"/>
      <c r="BF96" s="30"/>
      <c r="BG96" s="43"/>
      <c r="BH96" s="35"/>
      <c r="BI96" s="35"/>
      <c r="BJ96" s="44"/>
      <c r="BK96" s="68"/>
      <c r="BL96" s="29"/>
      <c r="BM96" s="30"/>
      <c r="BN96" s="43"/>
      <c r="BO96" s="35"/>
      <c r="BP96" s="35"/>
      <c r="BQ96" s="44"/>
      <c r="BR96" s="68"/>
      <c r="BS96" s="29"/>
      <c r="BT96" s="30"/>
      <c r="BU96" s="43"/>
      <c r="BV96" s="35"/>
      <c r="BW96" s="35"/>
      <c r="BX96" s="44"/>
      <c r="BY96" s="68"/>
      <c r="BZ96" s="29"/>
      <c r="CA96" s="30"/>
      <c r="CB96" s="43">
        <v>13</v>
      </c>
      <c r="CC96" s="35">
        <v>13</v>
      </c>
      <c r="CD96" s="35"/>
      <c r="CE96" s="44"/>
      <c r="CF96" s="68">
        <v>24</v>
      </c>
      <c r="CG96" s="29">
        <v>2</v>
      </c>
      <c r="CH96" s="30" t="s">
        <v>2</v>
      </c>
      <c r="CI96" s="22">
        <f t="shared" si="12"/>
        <v>0</v>
      </c>
      <c r="CJ96" s="3">
        <f t="shared" si="12"/>
        <v>1</v>
      </c>
      <c r="CK96" s="3">
        <f t="shared" si="16"/>
        <v>13</v>
      </c>
      <c r="CL96" s="3">
        <f t="shared" si="17"/>
        <v>0</v>
      </c>
      <c r="CM96" s="95">
        <f t="shared" si="18"/>
        <v>0</v>
      </c>
      <c r="CN96" s="4">
        <f t="shared" si="19"/>
        <v>1.04</v>
      </c>
      <c r="CO96" s="51">
        <f t="shared" si="20"/>
        <v>0.96</v>
      </c>
    </row>
    <row r="97" spans="1:93" x14ac:dyDescent="0.25">
      <c r="A97" s="174">
        <v>86</v>
      </c>
      <c r="B97" s="115" t="s">
        <v>66</v>
      </c>
      <c r="C97" s="122"/>
      <c r="D97" s="123" t="s">
        <v>271</v>
      </c>
      <c r="E97" s="111" t="s">
        <v>3</v>
      </c>
      <c r="F97" s="111" t="s">
        <v>3</v>
      </c>
      <c r="G97" s="110" t="s">
        <v>1</v>
      </c>
      <c r="H97" s="112" t="s">
        <v>3</v>
      </c>
      <c r="I97" s="18">
        <f t="shared" si="15"/>
        <v>30</v>
      </c>
      <c r="J97" s="19">
        <f t="shared" si="14"/>
        <v>30</v>
      </c>
      <c r="K97" s="19">
        <f t="shared" si="14"/>
        <v>0</v>
      </c>
      <c r="L97" s="19">
        <f t="shared" si="14"/>
        <v>0</v>
      </c>
      <c r="M97" s="70">
        <f t="shared" si="13"/>
        <v>0</v>
      </c>
      <c r="N97" s="18">
        <f t="shared" si="13"/>
        <v>20</v>
      </c>
      <c r="O97" s="20">
        <f t="shared" si="13"/>
        <v>2</v>
      </c>
      <c r="P97" s="74"/>
      <c r="Q97" s="80">
        <v>30</v>
      </c>
      <c r="R97" s="27"/>
      <c r="S97" s="27"/>
      <c r="T97" s="28"/>
      <c r="U97" s="85">
        <v>20</v>
      </c>
      <c r="V97" s="76">
        <v>2</v>
      </c>
      <c r="W97" s="30" t="s">
        <v>2</v>
      </c>
      <c r="X97" s="43"/>
      <c r="Y97" s="35"/>
      <c r="Z97" s="35"/>
      <c r="AA97" s="44"/>
      <c r="AB97" s="68"/>
      <c r="AC97" s="29"/>
      <c r="AD97" s="30"/>
      <c r="AE97" s="43"/>
      <c r="AF97" s="35"/>
      <c r="AG97" s="35"/>
      <c r="AH97" s="44"/>
      <c r="AI97" s="68"/>
      <c r="AJ97" s="29"/>
      <c r="AK97" s="30"/>
      <c r="AL97" s="43"/>
      <c r="AM97" s="35"/>
      <c r="AN97" s="35"/>
      <c r="AO97" s="44"/>
      <c r="AP97" s="68"/>
      <c r="AQ97" s="29"/>
      <c r="AR97" s="30"/>
      <c r="AS97" s="43"/>
      <c r="AT97" s="35"/>
      <c r="AU97" s="35"/>
      <c r="AV97" s="44"/>
      <c r="AW97" s="68"/>
      <c r="AX97" s="29"/>
      <c r="AY97" s="30"/>
      <c r="AZ97" s="43"/>
      <c r="BA97" s="35"/>
      <c r="BB97" s="35"/>
      <c r="BC97" s="44"/>
      <c r="BD97" s="68"/>
      <c r="BE97" s="29"/>
      <c r="BF97" s="30"/>
      <c r="BG97" s="43"/>
      <c r="BH97" s="35"/>
      <c r="BI97" s="35"/>
      <c r="BJ97" s="44"/>
      <c r="BK97" s="68"/>
      <c r="BL97" s="29"/>
      <c r="BM97" s="30"/>
      <c r="BN97" s="43"/>
      <c r="BO97" s="35"/>
      <c r="BP97" s="35"/>
      <c r="BQ97" s="44"/>
      <c r="BR97" s="68"/>
      <c r="BS97" s="29"/>
      <c r="BT97" s="30"/>
      <c r="BU97" s="43"/>
      <c r="BV97" s="35"/>
      <c r="BW97" s="35"/>
      <c r="BX97" s="44"/>
      <c r="BY97" s="68"/>
      <c r="BZ97" s="29"/>
      <c r="CA97" s="30"/>
      <c r="CB97" s="43"/>
      <c r="CC97" s="35"/>
      <c r="CD97" s="35"/>
      <c r="CE97" s="44"/>
      <c r="CF97" s="68"/>
      <c r="CG97" s="29"/>
      <c r="CH97" s="30"/>
      <c r="CI97" s="22">
        <f t="shared" si="12"/>
        <v>2</v>
      </c>
      <c r="CJ97" s="3">
        <f t="shared" si="12"/>
        <v>0</v>
      </c>
      <c r="CK97" s="3">
        <f t="shared" si="16"/>
        <v>0</v>
      </c>
      <c r="CL97" s="3">
        <f t="shared" si="17"/>
        <v>0</v>
      </c>
      <c r="CM97" s="95">
        <f t="shared" si="18"/>
        <v>0</v>
      </c>
      <c r="CN97" s="4">
        <f t="shared" si="19"/>
        <v>1.2</v>
      </c>
      <c r="CO97" s="51">
        <f t="shared" si="20"/>
        <v>0.8</v>
      </c>
    </row>
    <row r="98" spans="1:93" x14ac:dyDescent="0.25">
      <c r="A98" s="174">
        <v>87</v>
      </c>
      <c r="B98" s="115" t="s">
        <v>71</v>
      </c>
      <c r="C98" s="122"/>
      <c r="D98" s="126" t="s">
        <v>272</v>
      </c>
      <c r="E98" s="111" t="s">
        <v>3</v>
      </c>
      <c r="F98" s="111" t="s">
        <v>3</v>
      </c>
      <c r="G98" s="110" t="s">
        <v>1</v>
      </c>
      <c r="H98" s="112" t="s">
        <v>3</v>
      </c>
      <c r="I98" s="18">
        <f t="shared" si="15"/>
        <v>30</v>
      </c>
      <c r="J98" s="19">
        <f t="shared" si="14"/>
        <v>30</v>
      </c>
      <c r="K98" s="19">
        <f t="shared" si="14"/>
        <v>0</v>
      </c>
      <c r="L98" s="19">
        <f t="shared" si="14"/>
        <v>0</v>
      </c>
      <c r="M98" s="70">
        <f t="shared" si="13"/>
        <v>0</v>
      </c>
      <c r="N98" s="18">
        <f t="shared" si="13"/>
        <v>20</v>
      </c>
      <c r="O98" s="20">
        <f t="shared" si="13"/>
        <v>2</v>
      </c>
      <c r="P98" s="74"/>
      <c r="Q98" s="80"/>
      <c r="R98" s="27"/>
      <c r="S98" s="27"/>
      <c r="T98" s="28"/>
      <c r="U98" s="85"/>
      <c r="V98" s="76"/>
      <c r="W98" s="30"/>
      <c r="X98" s="43">
        <v>30</v>
      </c>
      <c r="Y98" s="35"/>
      <c r="Z98" s="35"/>
      <c r="AA98" s="44"/>
      <c r="AB98" s="68">
        <v>20</v>
      </c>
      <c r="AC98" s="29">
        <v>2</v>
      </c>
      <c r="AD98" s="30" t="s">
        <v>2</v>
      </c>
      <c r="AE98" s="43"/>
      <c r="AF98" s="35"/>
      <c r="AG98" s="35"/>
      <c r="AH98" s="44"/>
      <c r="AI98" s="68"/>
      <c r="AJ98" s="29"/>
      <c r="AK98" s="30"/>
      <c r="AL98" s="43"/>
      <c r="AM98" s="35"/>
      <c r="AN98" s="35"/>
      <c r="AO98" s="44"/>
      <c r="AP98" s="68"/>
      <c r="AQ98" s="29"/>
      <c r="AR98" s="30"/>
      <c r="AS98" s="43"/>
      <c r="AT98" s="35"/>
      <c r="AU98" s="35"/>
      <c r="AV98" s="44"/>
      <c r="AW98" s="68"/>
      <c r="AX98" s="29"/>
      <c r="AY98" s="30"/>
      <c r="AZ98" s="43"/>
      <c r="BA98" s="35"/>
      <c r="BB98" s="35"/>
      <c r="BC98" s="44"/>
      <c r="BD98" s="68"/>
      <c r="BE98" s="29"/>
      <c r="BF98" s="30"/>
      <c r="BG98" s="43"/>
      <c r="BH98" s="35"/>
      <c r="BI98" s="35"/>
      <c r="BJ98" s="44"/>
      <c r="BK98" s="68"/>
      <c r="BL98" s="29"/>
      <c r="BM98" s="30"/>
      <c r="BN98" s="43"/>
      <c r="BO98" s="35"/>
      <c r="BP98" s="35"/>
      <c r="BQ98" s="44"/>
      <c r="BR98" s="68"/>
      <c r="BS98" s="29"/>
      <c r="BT98" s="30"/>
      <c r="BU98" s="43"/>
      <c r="BV98" s="35"/>
      <c r="BW98" s="35"/>
      <c r="BX98" s="44"/>
      <c r="BY98" s="68"/>
      <c r="BZ98" s="29"/>
      <c r="CA98" s="30"/>
      <c r="CB98" s="43"/>
      <c r="CC98" s="35"/>
      <c r="CD98" s="35"/>
      <c r="CE98" s="44"/>
      <c r="CF98" s="68"/>
      <c r="CG98" s="29"/>
      <c r="CH98" s="30"/>
      <c r="CI98" s="22">
        <f t="shared" si="12"/>
        <v>2</v>
      </c>
      <c r="CJ98" s="3">
        <f t="shared" si="12"/>
        <v>0</v>
      </c>
      <c r="CK98" s="3">
        <f t="shared" ref="CK98:CK104" si="28">IF(H98="T", K98+L98+M98, 0)</f>
        <v>0</v>
      </c>
      <c r="CL98" s="3">
        <f t="shared" ref="CL98:CL104" si="29">IF(E98="T", O98, 0)</f>
        <v>0</v>
      </c>
      <c r="CM98" s="95">
        <f t="shared" ref="CM98:CM104" si="30">IF(F98="T", O98, 0)</f>
        <v>0</v>
      </c>
      <c r="CN98" s="4">
        <f t="shared" ref="CN98:CN104" si="31">IF(N98&gt;0,(SUM(J98:M98)/(I98+N98)*O98),O98)</f>
        <v>1.2</v>
      </c>
      <c r="CO98" s="51">
        <f t="shared" ref="CO98:CO104" si="32">IF(N98&gt;0,(N98/(I98+N98)*O98),0)</f>
        <v>0.8</v>
      </c>
    </row>
    <row r="99" spans="1:93" ht="75" x14ac:dyDescent="0.25">
      <c r="A99" s="174">
        <v>88</v>
      </c>
      <c r="B99" s="115" t="s">
        <v>169</v>
      </c>
      <c r="C99" s="122"/>
      <c r="D99" s="125" t="s">
        <v>273</v>
      </c>
      <c r="E99" s="111" t="s">
        <v>1</v>
      </c>
      <c r="F99" s="111" t="s">
        <v>1</v>
      </c>
      <c r="G99" s="112" t="s">
        <v>1</v>
      </c>
      <c r="H99" s="112" t="s">
        <v>3</v>
      </c>
      <c r="I99" s="18">
        <f t="shared" si="15"/>
        <v>15</v>
      </c>
      <c r="J99" s="19">
        <f t="shared" si="14"/>
        <v>15</v>
      </c>
      <c r="K99" s="19">
        <f t="shared" si="14"/>
        <v>0</v>
      </c>
      <c r="L99" s="19">
        <f t="shared" si="14"/>
        <v>0</v>
      </c>
      <c r="M99" s="70">
        <f t="shared" si="13"/>
        <v>0</v>
      </c>
      <c r="N99" s="18">
        <f t="shared" si="13"/>
        <v>10</v>
      </c>
      <c r="O99" s="20">
        <f t="shared" si="13"/>
        <v>1</v>
      </c>
      <c r="P99" s="74"/>
      <c r="Q99" s="80"/>
      <c r="R99" s="27"/>
      <c r="S99" s="27"/>
      <c r="T99" s="28"/>
      <c r="U99" s="85"/>
      <c r="V99" s="76"/>
      <c r="W99" s="30"/>
      <c r="X99" s="43"/>
      <c r="Y99" s="35"/>
      <c r="Z99" s="35"/>
      <c r="AA99" s="44"/>
      <c r="AB99" s="68"/>
      <c r="AC99" s="29"/>
      <c r="AD99" s="30"/>
      <c r="AE99" s="43"/>
      <c r="AF99" s="35"/>
      <c r="AG99" s="35"/>
      <c r="AH99" s="44"/>
      <c r="AI99" s="68"/>
      <c r="AJ99" s="29"/>
      <c r="AK99" s="30"/>
      <c r="AL99" s="43"/>
      <c r="AM99" s="35"/>
      <c r="AN99" s="35"/>
      <c r="AO99" s="44"/>
      <c r="AP99" s="68"/>
      <c r="AQ99" s="29"/>
      <c r="AR99" s="30"/>
      <c r="AS99" s="43"/>
      <c r="AT99" s="35"/>
      <c r="AU99" s="35"/>
      <c r="AV99" s="44"/>
      <c r="AW99" s="68"/>
      <c r="AX99" s="29"/>
      <c r="AY99" s="30"/>
      <c r="AZ99" s="43">
        <v>15</v>
      </c>
      <c r="BA99" s="35"/>
      <c r="BB99" s="35"/>
      <c r="BC99" s="44"/>
      <c r="BD99" s="68">
        <v>10</v>
      </c>
      <c r="BE99" s="29">
        <v>1</v>
      </c>
      <c r="BF99" s="30" t="s">
        <v>2</v>
      </c>
      <c r="BG99" s="43"/>
      <c r="BH99" s="35"/>
      <c r="BI99" s="35"/>
      <c r="BJ99" s="44"/>
      <c r="BK99" s="68"/>
      <c r="BL99" s="29"/>
      <c r="BM99" s="30"/>
      <c r="BN99" s="43"/>
      <c r="BO99" s="35"/>
      <c r="BP99" s="35"/>
      <c r="BQ99" s="44"/>
      <c r="BR99" s="68"/>
      <c r="BS99" s="29"/>
      <c r="BT99" s="30"/>
      <c r="BU99" s="43"/>
      <c r="BV99" s="35"/>
      <c r="BW99" s="35"/>
      <c r="BX99" s="44"/>
      <c r="BY99" s="68"/>
      <c r="BZ99" s="29"/>
      <c r="CA99" s="30"/>
      <c r="CB99" s="43"/>
      <c r="CC99" s="35"/>
      <c r="CD99" s="35"/>
      <c r="CE99" s="44"/>
      <c r="CF99" s="68"/>
      <c r="CG99" s="29"/>
      <c r="CH99" s="30"/>
      <c r="CI99" s="22">
        <f t="shared" ref="CI99" si="33">IF(G99="T", O99, 0)</f>
        <v>1</v>
      </c>
      <c r="CJ99" s="3">
        <f t="shared" ref="CJ99" si="34">IF(H99="T", P99, 0)</f>
        <v>0</v>
      </c>
      <c r="CK99" s="3">
        <f t="shared" si="28"/>
        <v>0</v>
      </c>
      <c r="CL99" s="3">
        <f t="shared" si="29"/>
        <v>1</v>
      </c>
      <c r="CM99" s="95">
        <f t="shared" si="30"/>
        <v>1</v>
      </c>
      <c r="CN99" s="4">
        <f t="shared" si="31"/>
        <v>0.6</v>
      </c>
      <c r="CO99" s="51">
        <f t="shared" si="32"/>
        <v>0.4</v>
      </c>
    </row>
    <row r="100" spans="1:93" x14ac:dyDescent="0.25">
      <c r="A100" s="174">
        <v>89</v>
      </c>
      <c r="B100" s="115" t="s">
        <v>147</v>
      </c>
      <c r="C100" s="122"/>
      <c r="D100" s="123" t="s">
        <v>181</v>
      </c>
      <c r="E100" s="111" t="s">
        <v>1</v>
      </c>
      <c r="F100" s="111" t="s">
        <v>1</v>
      </c>
      <c r="G100" s="112" t="s">
        <v>3</v>
      </c>
      <c r="H100" s="112" t="s">
        <v>3</v>
      </c>
      <c r="I100" s="18">
        <f t="shared" si="15"/>
        <v>60</v>
      </c>
      <c r="J100" s="19">
        <f t="shared" si="14"/>
        <v>0</v>
      </c>
      <c r="K100" s="19">
        <f t="shared" si="14"/>
        <v>60</v>
      </c>
      <c r="L100" s="19">
        <f t="shared" si="14"/>
        <v>0</v>
      </c>
      <c r="M100" s="70">
        <f t="shared" si="14"/>
        <v>0</v>
      </c>
      <c r="N100" s="18">
        <f t="shared" si="14"/>
        <v>0</v>
      </c>
      <c r="O100" s="20">
        <f t="shared" si="14"/>
        <v>0</v>
      </c>
      <c r="P100" s="74"/>
      <c r="Q100" s="80"/>
      <c r="R100" s="27"/>
      <c r="S100" s="27"/>
      <c r="T100" s="28"/>
      <c r="U100" s="85"/>
      <c r="V100" s="76"/>
      <c r="W100" s="30"/>
      <c r="X100" s="43"/>
      <c r="Y100" s="35">
        <v>30</v>
      </c>
      <c r="Z100" s="35"/>
      <c r="AA100" s="44"/>
      <c r="AB100" s="68"/>
      <c r="AC100" s="29">
        <v>0</v>
      </c>
      <c r="AD100" s="30" t="s">
        <v>4</v>
      </c>
      <c r="AE100" s="43"/>
      <c r="AF100" s="35">
        <v>30</v>
      </c>
      <c r="AG100" s="35"/>
      <c r="AH100" s="44"/>
      <c r="AI100" s="68"/>
      <c r="AJ100" s="29">
        <v>0</v>
      </c>
      <c r="AK100" s="30" t="s">
        <v>4</v>
      </c>
      <c r="AL100" s="43"/>
      <c r="AM100" s="35"/>
      <c r="AN100" s="35"/>
      <c r="AO100" s="44"/>
      <c r="AP100" s="68"/>
      <c r="AQ100" s="29"/>
      <c r="AR100" s="30"/>
      <c r="AS100" s="43"/>
      <c r="AT100" s="35"/>
      <c r="AU100" s="35"/>
      <c r="AV100" s="44"/>
      <c r="AW100" s="68"/>
      <c r="AX100" s="29"/>
      <c r="AY100" s="30"/>
      <c r="AZ100" s="43"/>
      <c r="BA100" s="35"/>
      <c r="BB100" s="35"/>
      <c r="BC100" s="44"/>
      <c r="BD100" s="68"/>
      <c r="BE100" s="29"/>
      <c r="BF100" s="30"/>
      <c r="BG100" s="43"/>
      <c r="BH100" s="35"/>
      <c r="BI100" s="35"/>
      <c r="BJ100" s="44"/>
      <c r="BK100" s="68"/>
      <c r="BL100" s="29"/>
      <c r="BM100" s="30"/>
      <c r="BN100" s="43"/>
      <c r="BO100" s="35"/>
      <c r="BP100" s="35"/>
      <c r="BQ100" s="44"/>
      <c r="BR100" s="68"/>
      <c r="BS100" s="29"/>
      <c r="BT100" s="30"/>
      <c r="BU100" s="43"/>
      <c r="BV100" s="35"/>
      <c r="BW100" s="35"/>
      <c r="BX100" s="44"/>
      <c r="BY100" s="68"/>
      <c r="BZ100" s="29"/>
      <c r="CA100" s="30"/>
      <c r="CB100" s="43"/>
      <c r="CC100" s="35"/>
      <c r="CD100" s="35"/>
      <c r="CE100" s="44"/>
      <c r="CF100" s="68"/>
      <c r="CG100" s="29"/>
      <c r="CH100" s="30"/>
      <c r="CI100" s="22">
        <f t="shared" ref="CI100" si="35">IF(G100="T", O100, 0)</f>
        <v>0</v>
      </c>
      <c r="CJ100" s="3">
        <f t="shared" ref="CJ100" si="36">IF(H100="T", P100, 0)</f>
        <v>0</v>
      </c>
      <c r="CK100" s="3">
        <f t="shared" si="28"/>
        <v>0</v>
      </c>
      <c r="CL100" s="3">
        <f t="shared" si="29"/>
        <v>0</v>
      </c>
      <c r="CM100" s="95">
        <f t="shared" si="30"/>
        <v>0</v>
      </c>
      <c r="CN100" s="4">
        <f t="shared" si="31"/>
        <v>0</v>
      </c>
      <c r="CO100" s="51">
        <f t="shared" si="32"/>
        <v>0</v>
      </c>
    </row>
    <row r="101" spans="1:93" x14ac:dyDescent="0.25">
      <c r="A101" s="174">
        <v>90</v>
      </c>
      <c r="B101" s="115" t="s">
        <v>148</v>
      </c>
      <c r="C101" s="122"/>
      <c r="D101" s="123" t="s">
        <v>178</v>
      </c>
      <c r="E101" s="111" t="s">
        <v>3</v>
      </c>
      <c r="F101" s="111" t="s">
        <v>3</v>
      </c>
      <c r="G101" s="110" t="s">
        <v>3</v>
      </c>
      <c r="H101" s="110" t="s">
        <v>3</v>
      </c>
      <c r="I101" s="18">
        <f>J101+K101+L101+M101</f>
        <v>13</v>
      </c>
      <c r="J101" s="19">
        <f t="shared" si="14"/>
        <v>5</v>
      </c>
      <c r="K101" s="19">
        <f t="shared" si="14"/>
        <v>8</v>
      </c>
      <c r="L101" s="19">
        <f t="shared" si="14"/>
        <v>0</v>
      </c>
      <c r="M101" s="70">
        <f t="shared" si="14"/>
        <v>0</v>
      </c>
      <c r="N101" s="18">
        <f t="shared" si="14"/>
        <v>12</v>
      </c>
      <c r="O101" s="20">
        <f t="shared" si="14"/>
        <v>1</v>
      </c>
      <c r="P101" s="74"/>
      <c r="Q101" s="80">
        <v>5</v>
      </c>
      <c r="R101" s="27">
        <v>8</v>
      </c>
      <c r="S101" s="27"/>
      <c r="T101" s="28"/>
      <c r="U101" s="85">
        <v>12</v>
      </c>
      <c r="V101" s="76">
        <v>1</v>
      </c>
      <c r="W101" s="30" t="s">
        <v>2</v>
      </c>
      <c r="X101" s="43"/>
      <c r="Y101" s="35"/>
      <c r="Z101" s="35"/>
      <c r="AA101" s="44"/>
      <c r="AB101" s="68"/>
      <c r="AC101" s="29"/>
      <c r="AD101" s="30"/>
      <c r="AE101" s="43"/>
      <c r="AF101" s="35"/>
      <c r="AG101" s="35"/>
      <c r="AH101" s="44"/>
      <c r="AI101" s="68"/>
      <c r="AJ101" s="29"/>
      <c r="AK101" s="30"/>
      <c r="AL101" s="43"/>
      <c r="AM101" s="35"/>
      <c r="AN101" s="35"/>
      <c r="AO101" s="44"/>
      <c r="AP101" s="68"/>
      <c r="AQ101" s="29"/>
      <c r="AR101" s="30"/>
      <c r="AS101" s="43"/>
      <c r="AT101" s="35"/>
      <c r="AU101" s="35"/>
      <c r="AV101" s="44"/>
      <c r="AW101" s="68"/>
      <c r="AX101" s="29"/>
      <c r="AY101" s="30"/>
      <c r="AZ101" s="43"/>
      <c r="BA101" s="35"/>
      <c r="BB101" s="35"/>
      <c r="BC101" s="44"/>
      <c r="BD101" s="68"/>
      <c r="BE101" s="29"/>
      <c r="BF101" s="30"/>
      <c r="BG101" s="43"/>
      <c r="BH101" s="35"/>
      <c r="BI101" s="35"/>
      <c r="BJ101" s="44"/>
      <c r="BK101" s="68"/>
      <c r="BL101" s="29"/>
      <c r="BM101" s="30"/>
      <c r="BN101" s="43"/>
      <c r="BO101" s="35"/>
      <c r="BP101" s="35"/>
      <c r="BQ101" s="44"/>
      <c r="BR101" s="68"/>
      <c r="BS101" s="29"/>
      <c r="BT101" s="30"/>
      <c r="BU101" s="43"/>
      <c r="BV101" s="35"/>
      <c r="BW101" s="35"/>
      <c r="BX101" s="44"/>
      <c r="BY101" s="68"/>
      <c r="BZ101" s="29"/>
      <c r="CA101" s="30"/>
      <c r="CB101" s="43"/>
      <c r="CC101" s="35"/>
      <c r="CD101" s="35"/>
      <c r="CE101" s="44"/>
      <c r="CF101" s="68"/>
      <c r="CG101" s="29"/>
      <c r="CH101" s="30"/>
      <c r="CI101" s="22">
        <f t="shared" si="12"/>
        <v>0</v>
      </c>
      <c r="CJ101" s="3">
        <f t="shared" si="12"/>
        <v>0</v>
      </c>
      <c r="CK101" s="3">
        <f t="shared" si="28"/>
        <v>0</v>
      </c>
      <c r="CL101" s="3">
        <f t="shared" si="29"/>
        <v>0</v>
      </c>
      <c r="CM101" s="95">
        <f t="shared" si="30"/>
        <v>0</v>
      </c>
      <c r="CN101" s="4">
        <f t="shared" si="31"/>
        <v>0.52</v>
      </c>
      <c r="CO101" s="51">
        <f t="shared" si="32"/>
        <v>0.48</v>
      </c>
    </row>
    <row r="102" spans="1:93" x14ac:dyDescent="0.25">
      <c r="A102" s="174">
        <v>91</v>
      </c>
      <c r="B102" s="115" t="s">
        <v>179</v>
      </c>
      <c r="C102" s="122"/>
      <c r="D102" s="123" t="s">
        <v>180</v>
      </c>
      <c r="E102" s="111" t="s">
        <v>3</v>
      </c>
      <c r="F102" s="111" t="s">
        <v>3</v>
      </c>
      <c r="G102" s="111" t="s">
        <v>3</v>
      </c>
      <c r="H102" s="111" t="s">
        <v>3</v>
      </c>
      <c r="I102" s="18">
        <f>J102+K102+L102+M102</f>
        <v>13</v>
      </c>
      <c r="J102" s="19">
        <f t="shared" si="14"/>
        <v>5</v>
      </c>
      <c r="K102" s="19">
        <f t="shared" si="14"/>
        <v>8</v>
      </c>
      <c r="L102" s="19">
        <f t="shared" si="14"/>
        <v>0</v>
      </c>
      <c r="M102" s="70">
        <f t="shared" si="14"/>
        <v>0</v>
      </c>
      <c r="N102" s="18">
        <f t="shared" si="14"/>
        <v>12</v>
      </c>
      <c r="O102" s="20">
        <f t="shared" si="14"/>
        <v>1</v>
      </c>
      <c r="P102" s="73"/>
      <c r="Q102" s="79"/>
      <c r="R102" s="47"/>
      <c r="S102" s="27"/>
      <c r="T102" s="48"/>
      <c r="U102" s="84"/>
      <c r="V102" s="75"/>
      <c r="W102" s="50"/>
      <c r="X102" s="4"/>
      <c r="Y102" s="2"/>
      <c r="Z102" s="2"/>
      <c r="AA102" s="51"/>
      <c r="AB102" s="67"/>
      <c r="AC102" s="49"/>
      <c r="AD102" s="50"/>
      <c r="AE102" s="4"/>
      <c r="AF102" s="2"/>
      <c r="AG102" s="2"/>
      <c r="AH102" s="51"/>
      <c r="AI102" s="67"/>
      <c r="AJ102" s="49"/>
      <c r="AK102" s="50"/>
      <c r="AL102" s="4"/>
      <c r="AM102" s="2"/>
      <c r="AN102" s="2"/>
      <c r="AO102" s="51"/>
      <c r="AP102" s="67"/>
      <c r="AQ102" s="49"/>
      <c r="AR102" s="50"/>
      <c r="AS102" s="4"/>
      <c r="AT102" s="2"/>
      <c r="AU102" s="2"/>
      <c r="AV102" s="51"/>
      <c r="AW102" s="67"/>
      <c r="AX102" s="49"/>
      <c r="AY102" s="50"/>
      <c r="AZ102" s="4"/>
      <c r="BA102" s="2"/>
      <c r="BB102" s="2"/>
      <c r="BC102" s="51"/>
      <c r="BD102" s="67"/>
      <c r="BE102" s="49"/>
      <c r="BF102" s="50"/>
      <c r="BG102" s="4"/>
      <c r="BH102" s="2"/>
      <c r="BI102" s="2"/>
      <c r="BJ102" s="51"/>
      <c r="BK102" s="67"/>
      <c r="BL102" s="49"/>
      <c r="BM102" s="50"/>
      <c r="BN102" s="4"/>
      <c r="BO102" s="2"/>
      <c r="BP102" s="2"/>
      <c r="BQ102" s="51"/>
      <c r="BR102" s="67"/>
      <c r="BS102" s="49"/>
      <c r="BT102" s="50"/>
      <c r="BU102" s="4"/>
      <c r="BV102" s="2"/>
      <c r="BW102" s="2"/>
      <c r="BX102" s="51"/>
      <c r="BY102" s="67"/>
      <c r="BZ102" s="49"/>
      <c r="CA102" s="50"/>
      <c r="CB102" s="4">
        <v>5</v>
      </c>
      <c r="CC102" s="2">
        <v>8</v>
      </c>
      <c r="CD102" s="2"/>
      <c r="CE102" s="51"/>
      <c r="CF102" s="67">
        <v>12</v>
      </c>
      <c r="CG102" s="49">
        <v>1</v>
      </c>
      <c r="CH102" s="50" t="s">
        <v>2</v>
      </c>
      <c r="CI102" s="22">
        <f t="shared" si="12"/>
        <v>0</v>
      </c>
      <c r="CJ102" s="3">
        <f t="shared" si="12"/>
        <v>0</v>
      </c>
      <c r="CK102" s="3">
        <f t="shared" si="28"/>
        <v>0</v>
      </c>
      <c r="CL102" s="3">
        <f t="shared" si="29"/>
        <v>0</v>
      </c>
      <c r="CM102" s="95">
        <f t="shared" si="30"/>
        <v>0</v>
      </c>
      <c r="CN102" s="4">
        <f t="shared" si="31"/>
        <v>0.52</v>
      </c>
      <c r="CO102" s="51">
        <f t="shared" si="32"/>
        <v>0.48</v>
      </c>
    </row>
    <row r="103" spans="1:93" ht="25.5" customHeight="1" x14ac:dyDescent="0.25">
      <c r="A103" s="174">
        <v>92</v>
      </c>
      <c r="B103" s="115" t="s">
        <v>149</v>
      </c>
      <c r="C103" s="122" t="s">
        <v>150</v>
      </c>
      <c r="D103" s="123" t="s">
        <v>274</v>
      </c>
      <c r="E103" s="111" t="s">
        <v>3</v>
      </c>
      <c r="F103" s="111" t="s">
        <v>3</v>
      </c>
      <c r="G103" s="113" t="s">
        <v>3</v>
      </c>
      <c r="H103" s="112" t="s">
        <v>1</v>
      </c>
      <c r="I103" s="18">
        <f>J103+K103+L103+M103</f>
        <v>150</v>
      </c>
      <c r="J103" s="19">
        <f t="shared" si="14"/>
        <v>0</v>
      </c>
      <c r="K103" s="19">
        <f t="shared" si="14"/>
        <v>0</v>
      </c>
      <c r="L103" s="19">
        <f t="shared" si="14"/>
        <v>150</v>
      </c>
      <c r="M103" s="70">
        <v>0</v>
      </c>
      <c r="N103" s="18">
        <f t="shared" si="14"/>
        <v>0</v>
      </c>
      <c r="O103" s="20">
        <f t="shared" si="14"/>
        <v>6</v>
      </c>
      <c r="P103" s="74">
        <v>6</v>
      </c>
      <c r="Q103" s="79"/>
      <c r="R103" s="47"/>
      <c r="S103" s="27">
        <v>75</v>
      </c>
      <c r="T103" s="48"/>
      <c r="U103" s="84"/>
      <c r="V103" s="75">
        <v>3</v>
      </c>
      <c r="W103" s="50" t="s">
        <v>2</v>
      </c>
      <c r="X103" s="4"/>
      <c r="Y103" s="2"/>
      <c r="Z103" s="2">
        <v>75</v>
      </c>
      <c r="AA103" s="51"/>
      <c r="AB103" s="67"/>
      <c r="AC103" s="49">
        <v>3</v>
      </c>
      <c r="AD103" s="50" t="s">
        <v>2</v>
      </c>
      <c r="AE103" s="4"/>
      <c r="AF103" s="2"/>
      <c r="AG103" s="134"/>
      <c r="AH103" s="51"/>
      <c r="AI103" s="67"/>
      <c r="AJ103" s="49"/>
      <c r="AK103" s="50"/>
      <c r="AL103" s="4"/>
      <c r="AM103" s="2"/>
      <c r="AN103" s="2"/>
      <c r="AO103" s="51"/>
      <c r="AP103" s="67"/>
      <c r="AQ103" s="49"/>
      <c r="AR103" s="50"/>
      <c r="AS103" s="4"/>
      <c r="AT103" s="2"/>
      <c r="AU103" s="2"/>
      <c r="AV103" s="51"/>
      <c r="AW103" s="67"/>
      <c r="AX103" s="49"/>
      <c r="AY103" s="50"/>
      <c r="AZ103" s="43"/>
      <c r="BA103" s="35"/>
      <c r="BB103" s="35"/>
      <c r="BC103" s="44"/>
      <c r="BD103" s="68"/>
      <c r="BE103" s="29"/>
      <c r="BF103" s="30"/>
      <c r="BG103" s="43"/>
      <c r="BH103" s="35"/>
      <c r="BI103" s="35"/>
      <c r="BJ103" s="44"/>
      <c r="BK103" s="68"/>
      <c r="BL103" s="29"/>
      <c r="BM103" s="30"/>
      <c r="BN103" s="43"/>
      <c r="BO103" s="35"/>
      <c r="BP103" s="35"/>
      <c r="BQ103" s="44"/>
      <c r="BR103" s="68"/>
      <c r="BS103" s="29"/>
      <c r="BT103" s="30"/>
      <c r="BU103" s="43"/>
      <c r="BV103" s="35"/>
      <c r="BW103" s="35"/>
      <c r="BX103" s="44"/>
      <c r="BY103" s="68"/>
      <c r="BZ103" s="29"/>
      <c r="CA103" s="30"/>
      <c r="CB103" s="43"/>
      <c r="CC103" s="35"/>
      <c r="CD103" s="35"/>
      <c r="CE103" s="44"/>
      <c r="CF103" s="68"/>
      <c r="CG103" s="29"/>
      <c r="CH103" s="30"/>
      <c r="CI103" s="22">
        <f t="shared" ref="CI103:CJ104" si="37">IF(G103="T", O103, 0)</f>
        <v>0</v>
      </c>
      <c r="CJ103" s="3">
        <f t="shared" si="37"/>
        <v>6</v>
      </c>
      <c r="CK103" s="3">
        <f t="shared" si="28"/>
        <v>150</v>
      </c>
      <c r="CL103" s="3">
        <f t="shared" si="29"/>
        <v>0</v>
      </c>
      <c r="CM103" s="95">
        <f t="shared" si="30"/>
        <v>0</v>
      </c>
      <c r="CN103" s="4">
        <f t="shared" si="31"/>
        <v>6</v>
      </c>
      <c r="CO103" s="51">
        <f t="shared" si="32"/>
        <v>0</v>
      </c>
    </row>
    <row r="104" spans="1:93" ht="13" thickBot="1" x14ac:dyDescent="0.3">
      <c r="A104" s="174">
        <v>93</v>
      </c>
      <c r="B104" s="115" t="s">
        <v>151</v>
      </c>
      <c r="C104" s="122" t="s">
        <v>150</v>
      </c>
      <c r="D104" s="123" t="s">
        <v>275</v>
      </c>
      <c r="E104" s="111" t="s">
        <v>3</v>
      </c>
      <c r="F104" s="111" t="s">
        <v>3</v>
      </c>
      <c r="G104" s="111" t="s">
        <v>3</v>
      </c>
      <c r="H104" s="112" t="s">
        <v>1</v>
      </c>
      <c r="I104" s="142">
        <f>J104+K104+L104+M104</f>
        <v>100</v>
      </c>
      <c r="J104" s="143">
        <f t="shared" si="14"/>
        <v>0</v>
      </c>
      <c r="K104" s="143">
        <f t="shared" si="14"/>
        <v>0</v>
      </c>
      <c r="L104" s="143">
        <f t="shared" si="14"/>
        <v>0</v>
      </c>
      <c r="M104" s="144">
        <f t="shared" si="14"/>
        <v>100</v>
      </c>
      <c r="N104" s="142">
        <f t="shared" si="14"/>
        <v>0</v>
      </c>
      <c r="O104" s="145">
        <f t="shared" si="14"/>
        <v>4</v>
      </c>
      <c r="P104" s="158">
        <v>4</v>
      </c>
      <c r="Q104" s="80"/>
      <c r="R104" s="27"/>
      <c r="S104" s="27"/>
      <c r="T104" s="28"/>
      <c r="U104" s="85"/>
      <c r="V104" s="76"/>
      <c r="W104" s="30"/>
      <c r="X104" s="43"/>
      <c r="Y104" s="35"/>
      <c r="Z104" s="35"/>
      <c r="AA104" s="44"/>
      <c r="AB104" s="161"/>
      <c r="AC104" s="29"/>
      <c r="AD104" s="30"/>
      <c r="AE104" s="43"/>
      <c r="AF104" s="35"/>
      <c r="AG104" s="35"/>
      <c r="AH104" s="44"/>
      <c r="AI104" s="161"/>
      <c r="AJ104" s="29"/>
      <c r="AK104" s="30"/>
      <c r="AL104" s="43"/>
      <c r="AM104" s="35"/>
      <c r="AN104" s="35"/>
      <c r="AO104" s="129"/>
      <c r="AP104" s="161"/>
      <c r="AQ104" s="29"/>
      <c r="AR104" s="30"/>
      <c r="AS104" s="43"/>
      <c r="AT104" s="35"/>
      <c r="AU104" s="35"/>
      <c r="AV104" s="44"/>
      <c r="AW104" s="161"/>
      <c r="AX104" s="29"/>
      <c r="AY104" s="30"/>
      <c r="AZ104" s="43"/>
      <c r="BA104" s="35"/>
      <c r="BB104" s="35"/>
      <c r="BC104" s="44"/>
      <c r="BD104" s="161"/>
      <c r="BE104" s="29"/>
      <c r="BF104" s="30"/>
      <c r="BG104" s="43"/>
      <c r="BH104" s="35"/>
      <c r="BI104" s="35"/>
      <c r="BJ104" s="44"/>
      <c r="BK104" s="161"/>
      <c r="BL104" s="29"/>
      <c r="BM104" s="30"/>
      <c r="BN104" s="43"/>
      <c r="BO104" s="35"/>
      <c r="BP104" s="35"/>
      <c r="BQ104" s="129">
        <v>50</v>
      </c>
      <c r="BR104" s="161"/>
      <c r="BS104" s="29">
        <v>2</v>
      </c>
      <c r="BT104" s="30" t="s">
        <v>2</v>
      </c>
      <c r="BU104" s="43"/>
      <c r="BV104" s="35"/>
      <c r="BW104" s="35"/>
      <c r="BX104" s="44"/>
      <c r="BY104" s="161"/>
      <c r="BZ104" s="29"/>
      <c r="CA104" s="30"/>
      <c r="CB104" s="43"/>
      <c r="CC104" s="35"/>
      <c r="CD104" s="35"/>
      <c r="CE104" s="129">
        <v>50</v>
      </c>
      <c r="CF104" s="161"/>
      <c r="CG104" s="29">
        <v>2</v>
      </c>
      <c r="CH104" s="30" t="s">
        <v>2</v>
      </c>
      <c r="CI104" s="23">
        <f t="shared" si="37"/>
        <v>0</v>
      </c>
      <c r="CJ104" s="121">
        <f t="shared" si="37"/>
        <v>4</v>
      </c>
      <c r="CK104" s="121">
        <f t="shared" si="28"/>
        <v>100</v>
      </c>
      <c r="CL104" s="121">
        <f t="shared" si="29"/>
        <v>0</v>
      </c>
      <c r="CM104" s="96">
        <f t="shared" si="30"/>
        <v>0</v>
      </c>
      <c r="CN104" s="6">
        <f t="shared" si="31"/>
        <v>4</v>
      </c>
      <c r="CO104" s="99">
        <f t="shared" si="32"/>
        <v>0</v>
      </c>
    </row>
    <row r="105" spans="1:93" ht="13" thickBot="1" x14ac:dyDescent="0.3">
      <c r="A105" s="174">
        <v>94</v>
      </c>
      <c r="B105" s="115" t="s">
        <v>152</v>
      </c>
      <c r="C105" s="146"/>
      <c r="D105" s="123" t="s">
        <v>276</v>
      </c>
      <c r="E105" s="111" t="s">
        <v>3</v>
      </c>
      <c r="F105" s="111" t="s">
        <v>3</v>
      </c>
      <c r="G105" s="111" t="s">
        <v>3</v>
      </c>
      <c r="H105" s="112" t="s">
        <v>1</v>
      </c>
      <c r="I105" s="147">
        <v>300</v>
      </c>
      <c r="J105" s="137">
        <v>0</v>
      </c>
      <c r="K105" s="137">
        <v>0</v>
      </c>
      <c r="L105" s="137">
        <v>0</v>
      </c>
      <c r="M105" s="148">
        <v>300</v>
      </c>
      <c r="N105" s="147">
        <v>0</v>
      </c>
      <c r="O105" s="149">
        <v>12</v>
      </c>
      <c r="P105" s="159">
        <v>12</v>
      </c>
      <c r="Q105" s="160"/>
      <c r="R105" s="150"/>
      <c r="S105" s="27"/>
      <c r="T105" s="151"/>
      <c r="U105" s="152"/>
      <c r="V105" s="153"/>
      <c r="W105" s="154"/>
      <c r="X105" s="155"/>
      <c r="Y105" s="156"/>
      <c r="Z105" s="156"/>
      <c r="AA105" s="164"/>
      <c r="AB105" s="163"/>
      <c r="AC105" s="157"/>
      <c r="AD105" s="154"/>
      <c r="AE105" s="155"/>
      <c r="AF105" s="156"/>
      <c r="AG105" s="156"/>
      <c r="AH105" s="164"/>
      <c r="AI105" s="163"/>
      <c r="AJ105" s="157"/>
      <c r="AK105" s="154"/>
      <c r="AL105" s="155"/>
      <c r="AM105" s="156"/>
      <c r="AN105" s="156"/>
      <c r="AO105" s="162">
        <v>75</v>
      </c>
      <c r="AP105" s="163"/>
      <c r="AQ105" s="157">
        <v>3</v>
      </c>
      <c r="AR105" s="154" t="s">
        <v>2</v>
      </c>
      <c r="AS105" s="155"/>
      <c r="AT105" s="156"/>
      <c r="AU105" s="156"/>
      <c r="AV105" s="164"/>
      <c r="AW105" s="163"/>
      <c r="AX105" s="157"/>
      <c r="AY105" s="154"/>
      <c r="AZ105" s="155"/>
      <c r="BA105" s="156"/>
      <c r="BB105" s="156"/>
      <c r="BC105" s="164">
        <v>100</v>
      </c>
      <c r="BD105" s="163"/>
      <c r="BE105" s="157">
        <v>4</v>
      </c>
      <c r="BF105" s="154" t="s">
        <v>2</v>
      </c>
      <c r="BG105" s="155"/>
      <c r="BH105" s="156"/>
      <c r="BI105" s="156"/>
      <c r="BJ105" s="164"/>
      <c r="BK105" s="163"/>
      <c r="BL105" s="157"/>
      <c r="BM105" s="154"/>
      <c r="BN105" s="155"/>
      <c r="BO105" s="156"/>
      <c r="BP105" s="156"/>
      <c r="BQ105" s="162">
        <v>75</v>
      </c>
      <c r="BR105" s="163"/>
      <c r="BS105" s="157">
        <v>3</v>
      </c>
      <c r="BT105" s="154" t="s">
        <v>2</v>
      </c>
      <c r="BU105" s="155"/>
      <c r="BV105" s="156"/>
      <c r="BW105" s="156"/>
      <c r="BX105" s="164"/>
      <c r="BY105" s="163"/>
      <c r="BZ105" s="157"/>
      <c r="CA105" s="154"/>
      <c r="CB105" s="155"/>
      <c r="CC105" s="156"/>
      <c r="CD105" s="156"/>
      <c r="CE105" s="162">
        <v>50</v>
      </c>
      <c r="CF105" s="163"/>
      <c r="CG105" s="157">
        <v>2</v>
      </c>
      <c r="CH105" s="154" t="s">
        <v>2</v>
      </c>
      <c r="CI105" s="138"/>
      <c r="CJ105" s="139"/>
      <c r="CK105" s="139"/>
      <c r="CL105" s="139"/>
      <c r="CM105" s="140"/>
      <c r="CO105" s="141"/>
    </row>
    <row r="106" spans="1:93" x14ac:dyDescent="0.25">
      <c r="A106" s="182" t="s">
        <v>153</v>
      </c>
      <c r="B106" s="183"/>
      <c r="C106" s="183"/>
      <c r="D106" s="183"/>
      <c r="E106" s="183"/>
      <c r="F106" s="183"/>
      <c r="G106" s="183"/>
      <c r="H106" s="184"/>
      <c r="I106" s="188">
        <f t="shared" ref="I106:P106" si="38">SUM(I12:I104)</f>
        <v>4254</v>
      </c>
      <c r="J106" s="64">
        <f t="shared" si="38"/>
        <v>1417</v>
      </c>
      <c r="K106" s="63">
        <f t="shared" si="38"/>
        <v>2056</v>
      </c>
      <c r="L106" s="63">
        <f t="shared" si="38"/>
        <v>381</v>
      </c>
      <c r="M106" s="190">
        <f t="shared" si="38"/>
        <v>400</v>
      </c>
      <c r="N106" s="188">
        <f t="shared" si="38"/>
        <v>3606</v>
      </c>
      <c r="O106" s="192">
        <f t="shared" si="38"/>
        <v>308</v>
      </c>
      <c r="P106" s="192">
        <f t="shared" si="38"/>
        <v>156</v>
      </c>
      <c r="Q106" s="104">
        <f>SUM(Q12:Q102)</f>
        <v>139</v>
      </c>
      <c r="R106" s="21">
        <f>SUM(R12:R102)</f>
        <v>151</v>
      </c>
      <c r="S106" s="21">
        <f>SUM(S12:S103)</f>
        <v>140</v>
      </c>
      <c r="T106" s="190">
        <f>SUM(T12:T104)</f>
        <v>0</v>
      </c>
      <c r="U106" s="188">
        <f>SUM(U12:U104)</f>
        <v>320</v>
      </c>
      <c r="V106" s="192">
        <f>SUM(V12:V104)</f>
        <v>30</v>
      </c>
      <c r="W106" s="194">
        <f>COUNTIF(W12:W104,"E")</f>
        <v>3</v>
      </c>
      <c r="X106" s="104">
        <f>SUM(X12:X102)</f>
        <v>160</v>
      </c>
      <c r="Y106" s="21">
        <f>SUM(Y12:Y102)</f>
        <v>173</v>
      </c>
      <c r="Z106" s="21">
        <f>SUM(Z12:Z103)</f>
        <v>127</v>
      </c>
      <c r="AA106" s="190">
        <f>SUM(AA12:AA104)</f>
        <v>0</v>
      </c>
      <c r="AB106" s="188">
        <f>SUM(AB12:AB104)</f>
        <v>320</v>
      </c>
      <c r="AC106" s="192">
        <f>SUM(AC12:AC104)</f>
        <v>30</v>
      </c>
      <c r="AD106" s="194">
        <f>COUNTIF(AD12:AD104,"E")</f>
        <v>3</v>
      </c>
      <c r="AE106" s="104">
        <f>SUM(AE12:AE102)</f>
        <v>234</v>
      </c>
      <c r="AF106" s="21">
        <f>SUM(AF12:AF102)</f>
        <v>203</v>
      </c>
      <c r="AG106" s="21">
        <f>SUM(AG12:AG102)</f>
        <v>13</v>
      </c>
      <c r="AH106" s="190">
        <f>SUM(AH12:AH104)</f>
        <v>0</v>
      </c>
      <c r="AI106" s="188">
        <f>SUM(AI12:AI104)</f>
        <v>380</v>
      </c>
      <c r="AJ106" s="192">
        <f>SUM(AJ12:AJ104)</f>
        <v>30</v>
      </c>
      <c r="AK106" s="194">
        <f>COUNTIF(AK12:AK104,"E")</f>
        <v>3</v>
      </c>
      <c r="AL106" s="104">
        <f>SUM(AL12:AL102)</f>
        <v>71</v>
      </c>
      <c r="AM106" s="21">
        <f>SUM(AM12:AM102)</f>
        <v>212</v>
      </c>
      <c r="AN106" s="21">
        <f>SUM(AN12:AN102)</f>
        <v>62</v>
      </c>
      <c r="AO106" s="190">
        <f>SUM(AO12:AO104)</f>
        <v>75</v>
      </c>
      <c r="AP106" s="188">
        <f>SUM(AP12:AP104)</f>
        <v>380</v>
      </c>
      <c r="AQ106" s="192">
        <f>SUM(AQ12:AQ104)</f>
        <v>30</v>
      </c>
      <c r="AR106" s="194">
        <f>COUNTIF(AR12:AR104,"E")</f>
        <v>3</v>
      </c>
      <c r="AS106" s="104">
        <f>SUM(AS12:AS102)</f>
        <v>208</v>
      </c>
      <c r="AT106" s="21">
        <f>SUM(AT12:AT102)</f>
        <v>208</v>
      </c>
      <c r="AU106" s="21">
        <f>SUM(AU12:AU102)</f>
        <v>0</v>
      </c>
      <c r="AV106" s="190">
        <f>SUM(AV12:AV104)</f>
        <v>0</v>
      </c>
      <c r="AW106" s="188">
        <f>SUM(AW12:AW104)</f>
        <v>384</v>
      </c>
      <c r="AX106" s="192">
        <f>SUM(AX12:AX104)</f>
        <v>32</v>
      </c>
      <c r="AY106" s="194">
        <f>COUNTIF(AY12:AY104,"E")</f>
        <v>3</v>
      </c>
      <c r="AZ106" s="104">
        <f>SUM(AZ12:AZ102)</f>
        <v>80</v>
      </c>
      <c r="BA106" s="21">
        <f>SUM(BA12:BA102)</f>
        <v>238</v>
      </c>
      <c r="BB106" s="21">
        <f>SUM(BB12:BB102)</f>
        <v>0</v>
      </c>
      <c r="BC106" s="190">
        <f>SUM(BC12:BC104)</f>
        <v>100</v>
      </c>
      <c r="BD106" s="188">
        <f>SUM(BD12:BD104)</f>
        <v>382</v>
      </c>
      <c r="BE106" s="192">
        <f>SUM(BE12:BE104)</f>
        <v>32</v>
      </c>
      <c r="BF106" s="194">
        <f>COUNTIF(BF12:BF104,"E")</f>
        <v>3</v>
      </c>
      <c r="BG106" s="104">
        <f>SUM(BG12:BG102)</f>
        <v>169</v>
      </c>
      <c r="BH106" s="21">
        <f>SUM(BH12:BH102)</f>
        <v>208</v>
      </c>
      <c r="BI106" s="21">
        <f>SUM(BI12:BI102)</f>
        <v>39</v>
      </c>
      <c r="BJ106" s="190">
        <f>SUM(BJ12:BJ104)</f>
        <v>0</v>
      </c>
      <c r="BK106" s="188">
        <f>SUM(BK12:BK104)</f>
        <v>384</v>
      </c>
      <c r="BL106" s="192">
        <f>SUM(BL12:BL104)</f>
        <v>32</v>
      </c>
      <c r="BM106" s="194">
        <f>COUNTIF(BM12:BM104,"E")</f>
        <v>3</v>
      </c>
      <c r="BN106" s="104">
        <f>SUM(BN12:BN102)</f>
        <v>104</v>
      </c>
      <c r="BO106" s="21">
        <f>SUM(BO12:BO102)</f>
        <v>185</v>
      </c>
      <c r="BP106" s="21">
        <f>SUM(BP12:BP102)</f>
        <v>0</v>
      </c>
      <c r="BQ106" s="190">
        <f>SUM(BQ12:BQ104)</f>
        <v>125</v>
      </c>
      <c r="BR106" s="188">
        <f>SUM(BR12:BR104)</f>
        <v>336</v>
      </c>
      <c r="BS106" s="192">
        <f>SUM(BS12:BS104)</f>
        <v>30</v>
      </c>
      <c r="BT106" s="194">
        <f>COUNTIF(BT12:BT104,"E")</f>
        <v>3</v>
      </c>
      <c r="BU106" s="104">
        <f>SUM(BU12:BU102)</f>
        <v>156</v>
      </c>
      <c r="BV106" s="21">
        <f>SUM(BV12:BV102)</f>
        <v>260</v>
      </c>
      <c r="BW106" s="21">
        <f>SUM(BW12:BW102)</f>
        <v>0</v>
      </c>
      <c r="BX106" s="190">
        <f>SUM(BX12:BX104)</f>
        <v>0</v>
      </c>
      <c r="BY106" s="188">
        <f>SUM(BY12:BY104)</f>
        <v>384</v>
      </c>
      <c r="BZ106" s="192">
        <f>SUM(BZ12:BZ104)</f>
        <v>32</v>
      </c>
      <c r="CA106" s="194">
        <f>COUNTIF(CA12:CA104,"E")</f>
        <v>2</v>
      </c>
      <c r="CB106" s="104">
        <f>SUM(CB12:CB102)</f>
        <v>96</v>
      </c>
      <c r="CC106" s="21">
        <f>SUM(CC12:CC102)</f>
        <v>218</v>
      </c>
      <c r="CD106" s="21">
        <f>SUM(CD12:CD102)</f>
        <v>0</v>
      </c>
      <c r="CE106" s="190">
        <f>SUM(CE12:CE104)</f>
        <v>100</v>
      </c>
      <c r="CF106" s="188">
        <f>SUM(CF12:CF104)</f>
        <v>336</v>
      </c>
      <c r="CG106" s="192">
        <f>SUM(CG12:CG104)</f>
        <v>30</v>
      </c>
      <c r="CH106" s="194">
        <f>COUNTIF(CH12:CH104,"E")</f>
        <v>2</v>
      </c>
      <c r="CI106" s="103">
        <f t="shared" ref="CI106:CO106" si="39">SUM(CI12:CI104)</f>
        <v>5</v>
      </c>
      <c r="CJ106" s="65">
        <f t="shared" si="39"/>
        <v>155</v>
      </c>
      <c r="CK106" s="65">
        <f t="shared" si="39"/>
        <v>2402</v>
      </c>
      <c r="CL106" s="65">
        <f t="shared" si="39"/>
        <v>18</v>
      </c>
      <c r="CM106" s="102">
        <f t="shared" si="39"/>
        <v>25</v>
      </c>
      <c r="CN106" s="102">
        <f t="shared" si="39"/>
        <v>165.35999999999999</v>
      </c>
      <c r="CO106" s="102">
        <f t="shared" si="39"/>
        <v>142.63999999999996</v>
      </c>
    </row>
    <row r="107" spans="1:93" ht="13" thickBot="1" x14ac:dyDescent="0.3">
      <c r="A107" s="185"/>
      <c r="B107" s="186"/>
      <c r="C107" s="186"/>
      <c r="D107" s="186"/>
      <c r="E107" s="186"/>
      <c r="F107" s="186"/>
      <c r="G107" s="186"/>
      <c r="H107" s="187"/>
      <c r="I107" s="189"/>
      <c r="J107" s="212">
        <f>SUM(J106:L106)</f>
        <v>3854</v>
      </c>
      <c r="K107" s="213"/>
      <c r="L107" s="213"/>
      <c r="M107" s="191"/>
      <c r="N107" s="189"/>
      <c r="O107" s="193"/>
      <c r="P107" s="193"/>
      <c r="Q107" s="212">
        <f>SUM(Q106:S106)</f>
        <v>430</v>
      </c>
      <c r="R107" s="213"/>
      <c r="S107" s="213"/>
      <c r="T107" s="191"/>
      <c r="U107" s="189"/>
      <c r="V107" s="193"/>
      <c r="W107" s="195"/>
      <c r="X107" s="212">
        <f>SUM(X106:Z106)</f>
        <v>460</v>
      </c>
      <c r="Y107" s="213"/>
      <c r="Z107" s="213"/>
      <c r="AA107" s="191"/>
      <c r="AB107" s="189"/>
      <c r="AC107" s="193"/>
      <c r="AD107" s="195"/>
      <c r="AE107" s="212">
        <f>SUM(AE106:AG106)</f>
        <v>450</v>
      </c>
      <c r="AF107" s="213"/>
      <c r="AG107" s="213"/>
      <c r="AH107" s="191"/>
      <c r="AI107" s="189"/>
      <c r="AJ107" s="193"/>
      <c r="AK107" s="195"/>
      <c r="AL107" s="212">
        <f>SUM(AL106:AN106)</f>
        <v>345</v>
      </c>
      <c r="AM107" s="213"/>
      <c r="AN107" s="213"/>
      <c r="AO107" s="191"/>
      <c r="AP107" s="189"/>
      <c r="AQ107" s="193"/>
      <c r="AR107" s="195"/>
      <c r="AS107" s="212">
        <f>SUM(AS106:AU106)</f>
        <v>416</v>
      </c>
      <c r="AT107" s="213"/>
      <c r="AU107" s="213"/>
      <c r="AV107" s="191"/>
      <c r="AW107" s="189"/>
      <c r="AX107" s="193"/>
      <c r="AY107" s="195"/>
      <c r="AZ107" s="212">
        <f>SUM(AZ106:BB106)</f>
        <v>318</v>
      </c>
      <c r="BA107" s="213"/>
      <c r="BB107" s="213"/>
      <c r="BC107" s="191"/>
      <c r="BD107" s="189"/>
      <c r="BE107" s="193"/>
      <c r="BF107" s="195"/>
      <c r="BG107" s="212">
        <f>SUM(BG106:BI106)</f>
        <v>416</v>
      </c>
      <c r="BH107" s="213"/>
      <c r="BI107" s="213"/>
      <c r="BJ107" s="191"/>
      <c r="BK107" s="189"/>
      <c r="BL107" s="193"/>
      <c r="BM107" s="195"/>
      <c r="BN107" s="212">
        <f>SUM(BN106:BP106)</f>
        <v>289</v>
      </c>
      <c r="BO107" s="213"/>
      <c r="BP107" s="213"/>
      <c r="BQ107" s="191"/>
      <c r="BR107" s="189"/>
      <c r="BS107" s="193"/>
      <c r="BT107" s="195"/>
      <c r="BU107" s="212">
        <f>SUM(BU106:BW106)</f>
        <v>416</v>
      </c>
      <c r="BV107" s="213"/>
      <c r="BW107" s="213"/>
      <c r="BX107" s="191"/>
      <c r="BY107" s="189"/>
      <c r="BZ107" s="193"/>
      <c r="CA107" s="195"/>
      <c r="CB107" s="212">
        <f>SUM(CB106:CD106)</f>
        <v>314</v>
      </c>
      <c r="CC107" s="213"/>
      <c r="CD107" s="213"/>
      <c r="CE107" s="191"/>
      <c r="CF107" s="189"/>
      <c r="CG107" s="193"/>
      <c r="CH107" s="195"/>
      <c r="CI107" s="101"/>
      <c r="CJ107" s="101"/>
      <c r="CK107" s="101"/>
      <c r="CL107" s="101"/>
      <c r="CM107" s="101"/>
      <c r="CN107" s="101"/>
      <c r="CO107" s="101"/>
    </row>
    <row r="109" spans="1:93" ht="13" thickBot="1" x14ac:dyDescent="0.3"/>
    <row r="110" spans="1:93" x14ac:dyDescent="0.25">
      <c r="Z110" s="52"/>
      <c r="AA110" s="52"/>
      <c r="AB110" s="52"/>
      <c r="AC110" s="55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7"/>
    </row>
    <row r="111" spans="1:93" x14ac:dyDescent="0.25">
      <c r="Z111" s="52"/>
      <c r="AA111" s="52"/>
      <c r="AB111" s="52"/>
      <c r="AC111" s="58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9"/>
    </row>
    <row r="112" spans="1:93" x14ac:dyDescent="0.25">
      <c r="Z112" s="52"/>
      <c r="AA112" s="52"/>
      <c r="AB112" s="52"/>
      <c r="AC112" s="58"/>
      <c r="AD112" s="52" t="s">
        <v>154</v>
      </c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9"/>
    </row>
    <row r="113" spans="2:64" ht="13" x14ac:dyDescent="0.3">
      <c r="B113" s="7" t="s">
        <v>155</v>
      </c>
      <c r="C113" s="7"/>
      <c r="L113" s="7" t="s">
        <v>156</v>
      </c>
      <c r="Z113" s="52"/>
      <c r="AA113" s="52"/>
      <c r="AB113" s="52"/>
      <c r="AC113" s="58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9"/>
    </row>
    <row r="114" spans="2:64" x14ac:dyDescent="0.25">
      <c r="B114" s="214" t="s">
        <v>157</v>
      </c>
      <c r="C114" s="215"/>
      <c r="D114" s="215"/>
      <c r="E114" s="215"/>
      <c r="F114" s="215"/>
      <c r="G114" s="215"/>
      <c r="H114" s="216"/>
      <c r="I114" s="3" t="str">
        <f>IF(CI106&gt;=5, "TAK", "NIE")</f>
        <v>TAK</v>
      </c>
      <c r="L114" s="217" t="s">
        <v>158</v>
      </c>
      <c r="M114" s="218"/>
      <c r="N114" s="218"/>
      <c r="O114" s="218"/>
      <c r="P114" s="218"/>
      <c r="Q114" s="218"/>
      <c r="R114" s="218"/>
      <c r="S114" s="218"/>
      <c r="T114" s="218"/>
      <c r="U114" s="218"/>
      <c r="V114" s="218"/>
      <c r="W114" s="218"/>
      <c r="X114" s="219"/>
      <c r="Y114" s="24">
        <f>CM106</f>
        <v>25</v>
      </c>
      <c r="Z114" s="52"/>
      <c r="AA114" s="52"/>
      <c r="AB114" s="52"/>
      <c r="AC114" s="58"/>
      <c r="AD114" s="172" t="s">
        <v>170</v>
      </c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9"/>
    </row>
    <row r="115" spans="2:64" x14ac:dyDescent="0.25">
      <c r="B115" s="217" t="s">
        <v>159</v>
      </c>
      <c r="C115" s="215"/>
      <c r="D115" s="215"/>
      <c r="E115" s="215"/>
      <c r="F115" s="215"/>
      <c r="G115" s="215"/>
      <c r="H115" s="216"/>
      <c r="I115" s="3" t="str">
        <f>IF(5*$D$8*5/100+1&gt;CL106, "NIE", "TAK")</f>
        <v>TAK</v>
      </c>
      <c r="L115" s="217" t="s">
        <v>160</v>
      </c>
      <c r="M115" s="215"/>
      <c r="N115" s="215"/>
      <c r="O115" s="215"/>
      <c r="P115" s="215"/>
      <c r="Q115" s="215"/>
      <c r="R115" s="215"/>
      <c r="S115" s="215"/>
      <c r="T115" s="215"/>
      <c r="U115" s="215"/>
      <c r="V115" s="215"/>
      <c r="W115" s="215"/>
      <c r="X115" s="216"/>
      <c r="Y115" s="24">
        <f>CI106</f>
        <v>5</v>
      </c>
      <c r="Z115" s="52"/>
      <c r="AA115" s="52"/>
      <c r="AB115" s="52"/>
      <c r="AC115" s="58"/>
      <c r="AD115" s="172" t="s">
        <v>171</v>
      </c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9"/>
    </row>
    <row r="116" spans="2:64" x14ac:dyDescent="0.25">
      <c r="B116" s="214" t="s">
        <v>161</v>
      </c>
      <c r="C116" s="215"/>
      <c r="D116" s="215"/>
      <c r="E116" s="215"/>
      <c r="F116" s="215"/>
      <c r="G116" s="215"/>
      <c r="H116" s="216"/>
      <c r="I116" s="3" t="str">
        <f>IF(O106*50/100+1&gt;CJ106, "NIE", "TAK")</f>
        <v>TAK</v>
      </c>
      <c r="L116" s="214" t="s">
        <v>162</v>
      </c>
      <c r="M116" s="215"/>
      <c r="N116" s="215"/>
      <c r="O116" s="215"/>
      <c r="P116" s="215"/>
      <c r="Q116" s="215"/>
      <c r="R116" s="215"/>
      <c r="S116" s="215"/>
      <c r="T116" s="215"/>
      <c r="U116" s="215"/>
      <c r="V116" s="215"/>
      <c r="W116" s="215"/>
      <c r="X116" s="216"/>
      <c r="Y116" s="2">
        <f>CJ106</f>
        <v>155</v>
      </c>
      <c r="Z116" s="52"/>
      <c r="AA116" s="52"/>
      <c r="AB116" s="52"/>
      <c r="AC116" s="58"/>
      <c r="AD116" s="172" t="s">
        <v>172</v>
      </c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9"/>
    </row>
    <row r="117" spans="2:64" x14ac:dyDescent="0.25">
      <c r="B117" s="217" t="s">
        <v>163</v>
      </c>
      <c r="C117" s="218"/>
      <c r="D117" s="218"/>
      <c r="E117" s="218"/>
      <c r="F117" s="218"/>
      <c r="G117" s="218"/>
      <c r="H117" s="219"/>
      <c r="I117" s="3" t="str">
        <f>IF(CM106&lt;10, "NIE", "TAK")</f>
        <v>TAK</v>
      </c>
      <c r="L117" s="214" t="s">
        <v>164</v>
      </c>
      <c r="M117" s="215"/>
      <c r="N117" s="215"/>
      <c r="O117" s="215"/>
      <c r="P117" s="215"/>
      <c r="Q117" s="215"/>
      <c r="R117" s="215"/>
      <c r="S117" s="215"/>
      <c r="T117" s="215"/>
      <c r="U117" s="215"/>
      <c r="V117" s="215"/>
      <c r="W117" s="215"/>
      <c r="X117" s="216"/>
      <c r="Y117" s="24">
        <f>CN106</f>
        <v>165.35999999999999</v>
      </c>
      <c r="Z117" s="52"/>
      <c r="AA117" s="52"/>
      <c r="AB117" s="52"/>
      <c r="AC117" s="58"/>
      <c r="AD117" s="172" t="s">
        <v>173</v>
      </c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9"/>
    </row>
    <row r="118" spans="2:64" x14ac:dyDescent="0.25">
      <c r="B118" s="220" t="s">
        <v>201</v>
      </c>
      <c r="C118" s="221"/>
      <c r="D118" s="221"/>
      <c r="E118" s="221"/>
      <c r="F118" s="221"/>
      <c r="G118" s="221"/>
      <c r="H118" s="222"/>
      <c r="I118" s="176" t="str">
        <f>IF(AND((J106/J107)*100&gt;35,(J106/J107)*100&lt;40),"TAK","NIE")</f>
        <v>TAK</v>
      </c>
      <c r="L118" s="214" t="s">
        <v>165</v>
      </c>
      <c r="M118" s="215"/>
      <c r="N118" s="215"/>
      <c r="O118" s="215"/>
      <c r="P118" s="215"/>
      <c r="Q118" s="215"/>
      <c r="R118" s="215"/>
      <c r="S118" s="215"/>
      <c r="T118" s="215"/>
      <c r="U118" s="215"/>
      <c r="V118" s="215"/>
      <c r="W118" s="215"/>
      <c r="X118" s="216"/>
      <c r="Y118" s="24">
        <f>CO106</f>
        <v>142.63999999999996</v>
      </c>
      <c r="Z118" s="52"/>
      <c r="AA118" s="52"/>
      <c r="AB118" s="52"/>
      <c r="AC118" s="58"/>
      <c r="AD118" s="172" t="s">
        <v>174</v>
      </c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9"/>
    </row>
    <row r="119" spans="2:64" x14ac:dyDescent="0.25">
      <c r="B119" s="223"/>
      <c r="C119" s="223"/>
      <c r="D119" s="224"/>
      <c r="E119" s="224"/>
      <c r="F119" s="224"/>
      <c r="G119" s="224"/>
      <c r="H119" s="224"/>
      <c r="I119" s="120"/>
      <c r="L119" s="225" t="s">
        <v>166</v>
      </c>
      <c r="M119" s="225"/>
      <c r="N119" s="225"/>
      <c r="O119" s="225"/>
      <c r="P119" s="225"/>
      <c r="Q119" s="225"/>
      <c r="R119" s="225"/>
      <c r="S119" s="225"/>
      <c r="T119" s="225"/>
      <c r="U119" s="225"/>
      <c r="V119" s="225"/>
      <c r="W119" s="225"/>
      <c r="X119" s="225"/>
      <c r="Y119" s="2">
        <f>(I106+N106-I$101-N$101-I$13-N$13-I$14-N$14)/(O106-O$101)</f>
        <v>24.625407166123779</v>
      </c>
      <c r="Z119" s="52"/>
      <c r="AA119" s="52"/>
      <c r="AB119" s="52"/>
      <c r="AC119" s="58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9"/>
    </row>
    <row r="120" spans="2:64" x14ac:dyDescent="0.25">
      <c r="Z120" s="52"/>
      <c r="AA120" s="52"/>
      <c r="AB120" s="52"/>
      <c r="AC120" s="58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9"/>
    </row>
    <row r="121" spans="2:64" x14ac:dyDescent="0.25">
      <c r="Z121" s="52"/>
      <c r="AA121" s="52"/>
      <c r="AB121" s="52"/>
      <c r="AC121" s="58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9"/>
    </row>
    <row r="122" spans="2:64" ht="13" thickBot="1" x14ac:dyDescent="0.3">
      <c r="Z122" s="52"/>
      <c r="AA122" s="52"/>
      <c r="AB122" s="52"/>
      <c r="AC122" s="60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  <c r="BE122" s="61"/>
      <c r="BF122" s="61"/>
      <c r="BG122" s="61"/>
      <c r="BH122" s="61"/>
      <c r="BI122" s="61"/>
      <c r="BJ122" s="61"/>
      <c r="BK122" s="61"/>
      <c r="BL122" s="62"/>
    </row>
  </sheetData>
  <mergeCells count="88">
    <mergeCell ref="B117:H117"/>
    <mergeCell ref="L117:X117"/>
    <mergeCell ref="B118:H118"/>
    <mergeCell ref="L118:X118"/>
    <mergeCell ref="B119:H119"/>
    <mergeCell ref="L119:X119"/>
    <mergeCell ref="CB107:CD107"/>
    <mergeCell ref="B114:H114"/>
    <mergeCell ref="L114:X114"/>
    <mergeCell ref="B115:H115"/>
    <mergeCell ref="L115:X115"/>
    <mergeCell ref="BE106:BE107"/>
    <mergeCell ref="AZ107:BB107"/>
    <mergeCell ref="AK106:AK107"/>
    <mergeCell ref="AO106:AO107"/>
    <mergeCell ref="AP106:AP107"/>
    <mergeCell ref="AQ106:AQ107"/>
    <mergeCell ref="AR106:AR107"/>
    <mergeCell ref="AV106:AV107"/>
    <mergeCell ref="AS107:AU107"/>
    <mergeCell ref="AB106:AB107"/>
    <mergeCell ref="AC106:AC107"/>
    <mergeCell ref="B116:H116"/>
    <mergeCell ref="L116:X116"/>
    <mergeCell ref="CA106:CA107"/>
    <mergeCell ref="CE106:CE107"/>
    <mergeCell ref="CF106:CF107"/>
    <mergeCell ref="BK106:BK107"/>
    <mergeCell ref="BL106:BL107"/>
    <mergeCell ref="BM106:BM107"/>
    <mergeCell ref="BQ106:BQ107"/>
    <mergeCell ref="BG107:BI107"/>
    <mergeCell ref="BN107:BP107"/>
    <mergeCell ref="AW106:AW107"/>
    <mergeCell ref="AX106:AX107"/>
    <mergeCell ref="AY106:AY107"/>
    <mergeCell ref="BC106:BC107"/>
    <mergeCell ref="BD106:BD107"/>
    <mergeCell ref="CG106:CG107"/>
    <mergeCell ref="CH106:CH107"/>
    <mergeCell ref="J107:L107"/>
    <mergeCell ref="Q107:S107"/>
    <mergeCell ref="X107:Z107"/>
    <mergeCell ref="AE107:AG107"/>
    <mergeCell ref="AL107:AN107"/>
    <mergeCell ref="BR106:BR107"/>
    <mergeCell ref="BS106:BS107"/>
    <mergeCell ref="BT106:BT107"/>
    <mergeCell ref="BX106:BX107"/>
    <mergeCell ref="BY106:BY107"/>
    <mergeCell ref="BZ106:BZ107"/>
    <mergeCell ref="BU107:BW107"/>
    <mergeCell ref="BF106:BF107"/>
    <mergeCell ref="BJ106:BJ107"/>
    <mergeCell ref="AH106:AH107"/>
    <mergeCell ref="AI106:AI107"/>
    <mergeCell ref="AJ106:AJ107"/>
    <mergeCell ref="P106:P107"/>
    <mergeCell ref="T106:T107"/>
    <mergeCell ref="U106:U107"/>
    <mergeCell ref="V106:V107"/>
    <mergeCell ref="W106:W107"/>
    <mergeCell ref="AA106:AA107"/>
    <mergeCell ref="BU9:CA9"/>
    <mergeCell ref="CB9:CH9"/>
    <mergeCell ref="CI9:CM9"/>
    <mergeCell ref="CN9:CO9"/>
    <mergeCell ref="A11:CM11"/>
    <mergeCell ref="AE9:AK9"/>
    <mergeCell ref="AL9:AR9"/>
    <mergeCell ref="AS9:AY9"/>
    <mergeCell ref="AZ9:BF9"/>
    <mergeCell ref="BG9:BM9"/>
    <mergeCell ref="BN9:BT9"/>
    <mergeCell ref="I9:M9"/>
    <mergeCell ref="N9:N10"/>
    <mergeCell ref="O9:O10"/>
    <mergeCell ref="P9:P10"/>
    <mergeCell ref="Q9:W9"/>
    <mergeCell ref="O4:T4"/>
    <mergeCell ref="X9:AD9"/>
    <mergeCell ref="A106:H107"/>
    <mergeCell ref="I106:I107"/>
    <mergeCell ref="M106:M107"/>
    <mergeCell ref="N106:N107"/>
    <mergeCell ref="O106:O107"/>
    <mergeCell ref="AD106:AD107"/>
    <mergeCell ref="M5:V5"/>
  </mergeCells>
  <dataValidations count="4">
    <dataValidation type="list" allowBlank="1" showInputMessage="1" showErrorMessage="1" sqref="BF12 AY12 CH12:CH105 BF14:BF105 BT12:BT105 BM12:BM105 AR12:AR105 W12:W105 AD13:AD105 AK13:AK105 AY14:AY105 CA12:CA105" xr:uid="{00000000-0002-0000-0000-000000000000}">
      <formula1>$W$1:$W$3</formula1>
    </dataValidation>
    <dataValidation type="list" allowBlank="1" showInputMessage="1" showErrorMessage="1" sqref="E22:F30 H22:H30 G22:G31 E12:H21 E32:H105" xr:uid="{00000000-0002-0000-0000-000001000000}">
      <formula1>$V$1:$V$2</formula1>
    </dataValidation>
    <dataValidation type="list" allowBlank="1" showInputMessage="1" showErrorMessage="1" sqref="BF13 AD12 AK12 AY13" xr:uid="{00000000-0002-0000-0000-000002000000}">
      <formula1>$U$1:$U$3</formula1>
    </dataValidation>
    <dataValidation type="list" allowBlank="1" showInputMessage="1" showErrorMessage="1" sqref="E31:F31 H31" xr:uid="{00000000-0002-0000-0000-000003000000}">
      <formula1>$X$1:$X$2</formula1>
    </dataValidation>
  </dataValidations>
  <pageMargins left="0.25" right="0.25" top="0.75" bottom="0.75" header="0.3" footer="0.3"/>
  <pageSetup paperSize="9" scale="32" fitToHeight="0" orientation="landscape" r:id="rId1"/>
  <headerFooter alignWithMargins="0"/>
  <rowBreaks count="1" manualBreakCount="1">
    <brk id="107" max="8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PPW 2025_2030</vt:lpstr>
      <vt:lpstr>'PPW 2025_2030'!Obszar_wydruku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student</dc:creator>
  <cp:keywords/>
  <dc:description/>
  <cp:lastModifiedBy>Małgorzata Siama</cp:lastModifiedBy>
  <cp:revision/>
  <cp:lastPrinted>2025-09-11T11:54:16Z</cp:lastPrinted>
  <dcterms:created xsi:type="dcterms:W3CDTF">2014-11-26T06:00:20Z</dcterms:created>
  <dcterms:modified xsi:type="dcterms:W3CDTF">2025-09-18T14:53:19Z</dcterms:modified>
  <cp:category/>
  <cp:contentStatus/>
</cp:coreProperties>
</file>